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2dual\2022\4.공급유통\01 학교급식\10 양식\"/>
    </mc:Choice>
  </mc:AlternateContent>
  <xr:revisionPtr revIDLastSave="0" documentId="13_ncr:1_{ED8E60A7-82F0-48B1-9AEC-08F340A4AA7B}" xr6:coauthVersionLast="47" xr6:coauthVersionMax="47" xr10:uidLastSave="{00000000-0000-0000-0000-000000000000}"/>
  <bookViews>
    <workbookView xWindow="-120" yWindow="-120" windowWidth="29040" windowHeight="15840" xr2:uid="{618F881D-7323-4E6A-954A-703C1C8D4ABB}"/>
  </bookViews>
  <sheets>
    <sheet name="주문양식" sheetId="7" r:id="rId1"/>
    <sheet name="친환경품목가격이력" sheetId="6" r:id="rId2"/>
  </sheets>
  <definedNames>
    <definedName name="_xlnm.Print_Area" localSheetId="1">#REF!</definedName>
    <definedName name="품목단위">친환경품목가격이력!#REF!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9" i="7" l="1"/>
  <c r="AJ50" i="7"/>
  <c r="D49" i="7"/>
  <c r="AK49" i="7" s="1"/>
  <c r="D50" i="7"/>
  <c r="AK50" i="7" s="1"/>
  <c r="AJ52" i="7"/>
  <c r="AJ40" i="7"/>
  <c r="AJ41" i="7"/>
  <c r="AJ42" i="7"/>
  <c r="AJ43" i="7"/>
  <c r="AJ44" i="7"/>
  <c r="AJ45" i="7"/>
  <c r="AJ46" i="7"/>
  <c r="AJ47" i="7"/>
  <c r="AJ48" i="7"/>
  <c r="AJ51" i="7"/>
  <c r="AJ39" i="7"/>
  <c r="AJ38" i="7"/>
  <c r="D39" i="7"/>
  <c r="D40" i="7"/>
  <c r="AK40" i="7" s="1"/>
  <c r="D41" i="7"/>
  <c r="AK41" i="7" s="1"/>
  <c r="D42" i="7"/>
  <c r="AK42" i="7" s="1"/>
  <c r="D43" i="7"/>
  <c r="AK43" i="7" s="1"/>
  <c r="D44" i="7"/>
  <c r="D45" i="7"/>
  <c r="D46" i="7"/>
  <c r="AK46" i="7" s="1"/>
  <c r="D47" i="7"/>
  <c r="AK47" i="7" s="1"/>
  <c r="D48" i="7"/>
  <c r="AK48" i="7" s="1"/>
  <c r="D51" i="7"/>
  <c r="AK51" i="7" s="1"/>
  <c r="D52" i="7"/>
  <c r="AK52" i="7" s="1"/>
  <c r="D38" i="7"/>
  <c r="AK38" i="7" s="1"/>
  <c r="D8" i="7"/>
  <c r="D10" i="7"/>
  <c r="D35" i="7"/>
  <c r="D32" i="7"/>
  <c r="D29" i="7"/>
  <c r="D26" i="7"/>
  <c r="D23" i="7"/>
  <c r="D20" i="7"/>
  <c r="D17" i="7"/>
  <c r="D14" i="7"/>
  <c r="D11" i="7"/>
  <c r="D6" i="7"/>
  <c r="D7" i="7"/>
  <c r="D9" i="7"/>
  <c r="D5" i="7"/>
  <c r="AK45" i="7" l="1"/>
  <c r="AK39" i="7"/>
  <c r="AK44" i="7"/>
  <c r="E4" i="7"/>
  <c r="AL52" i="7" l="1"/>
  <c r="E2" i="7"/>
  <c r="F4" i="7"/>
  <c r="F2" i="7" l="1"/>
  <c r="G4" i="7"/>
  <c r="G2" i="7" l="1"/>
  <c r="H4" i="7"/>
  <c r="H2" i="7" l="1"/>
  <c r="I4" i="7"/>
  <c r="I2" i="7" l="1"/>
  <c r="J4" i="7"/>
  <c r="J2" i="7" l="1"/>
  <c r="K4" i="7"/>
  <c r="K2" i="7" l="1"/>
  <c r="L4" i="7"/>
  <c r="L2" i="7" l="1"/>
  <c r="M4" i="7"/>
  <c r="M2" i="7" l="1"/>
  <c r="N4" i="7"/>
  <c r="N2" i="7" l="1"/>
  <c r="O4" i="7"/>
  <c r="O2" i="7" l="1"/>
  <c r="P4" i="7"/>
  <c r="P2" i="7" l="1"/>
  <c r="Q4" i="7"/>
  <c r="Q2" i="7" l="1"/>
  <c r="R4" i="7"/>
  <c r="R2" i="7" l="1"/>
  <c r="S4" i="7"/>
  <c r="S2" i="7" l="1"/>
  <c r="T4" i="7"/>
  <c r="T2" i="7" l="1"/>
  <c r="U4" i="7"/>
  <c r="U2" i="7" l="1"/>
  <c r="V4" i="7"/>
  <c r="V2" i="7" l="1"/>
  <c r="W4" i="7"/>
  <c r="W2" i="7" l="1"/>
  <c r="X4" i="7"/>
  <c r="X2" i="7" l="1"/>
  <c r="Y4" i="7"/>
  <c r="Y2" i="7" l="1"/>
  <c r="Z4" i="7"/>
  <c r="Z2" i="7" l="1"/>
  <c r="AA4" i="7"/>
  <c r="AA2" i="7" l="1"/>
  <c r="AB4" i="7"/>
  <c r="AB2" i="7" l="1"/>
  <c r="AC4" i="7"/>
  <c r="AC2" i="7" l="1"/>
  <c r="AD4" i="7"/>
  <c r="AD2" i="7" l="1"/>
  <c r="AE4" i="7"/>
  <c r="AE2" i="7" l="1"/>
  <c r="AF4" i="7"/>
  <c r="AF2" i="7" l="1"/>
  <c r="AG4" i="7"/>
  <c r="AG2" i="7" l="1"/>
  <c r="AH4" i="7"/>
  <c r="AH2" i="7" l="1"/>
  <c r="AI4" i="7"/>
  <c r="AJ10" i="7" s="1"/>
  <c r="AK10" i="7" s="1"/>
  <c r="AJ26" i="7" l="1"/>
  <c r="AK26" i="7" s="1"/>
  <c r="AJ32" i="7"/>
  <c r="AK32" i="7" s="1"/>
  <c r="AJ23" i="7"/>
  <c r="AK23" i="7" s="1"/>
  <c r="AJ29" i="7"/>
  <c r="AK29" i="7" s="1"/>
  <c r="AJ35" i="7"/>
  <c r="AK35" i="7" s="1"/>
  <c r="AJ20" i="7"/>
  <c r="AK20" i="7" s="1"/>
  <c r="AJ17" i="7"/>
  <c r="AK17" i="7" s="1"/>
  <c r="AJ14" i="7"/>
  <c r="AK14" i="7" s="1"/>
  <c r="AJ9" i="7"/>
  <c r="AK9" i="7" s="1"/>
  <c r="AJ8" i="7"/>
  <c r="AK8" i="7" s="1"/>
  <c r="AJ11" i="7"/>
  <c r="AK11" i="7" s="1"/>
  <c r="AJ7" i="7"/>
  <c r="AK7" i="7" s="1"/>
  <c r="AJ6" i="7"/>
  <c r="AK6" i="7" s="1"/>
  <c r="AJ5" i="7"/>
  <c r="AK5" i="7" s="1"/>
  <c r="AI2" i="7"/>
  <c r="AL37" i="7" l="1"/>
  <c r="AL10" i="7"/>
</calcChain>
</file>

<file path=xl/sharedStrings.xml><?xml version="1.0" encoding="utf-8"?>
<sst xmlns="http://schemas.openxmlformats.org/spreadsheetml/2006/main" count="198" uniqueCount="76">
  <si>
    <t>백미(유)</t>
    <phoneticPr fontId="1" type="noConversion"/>
  </si>
  <si>
    <t>찹쌀백미(무)</t>
    <phoneticPr fontId="1" type="noConversion"/>
  </si>
  <si>
    <t>고춧가루(유)</t>
    <phoneticPr fontId="1" type="noConversion"/>
  </si>
  <si>
    <t>혼합5곡(무)</t>
    <phoneticPr fontId="1" type="noConversion"/>
  </si>
  <si>
    <t>거래처</t>
    <phoneticPr fontId="1" type="noConversion"/>
  </si>
  <si>
    <t>등록일</t>
    <phoneticPr fontId="1" type="noConversion"/>
  </si>
  <si>
    <t>단가</t>
    <phoneticPr fontId="1" type="noConversion"/>
  </si>
  <si>
    <t>단위</t>
    <phoneticPr fontId="1" type="noConversion"/>
  </si>
  <si>
    <t>먹거리연대</t>
    <phoneticPr fontId="1" type="noConversion"/>
  </si>
  <si>
    <t>찹쌀백미(유)</t>
    <phoneticPr fontId="1" type="noConversion"/>
  </si>
  <si>
    <t>상품</t>
    <phoneticPr fontId="1" type="noConversion"/>
  </si>
  <si>
    <t>월 친환경 물품 주문서</t>
    <phoneticPr fontId="1" type="noConversion"/>
  </si>
  <si>
    <t>기관명:</t>
    <phoneticPr fontId="1" type="noConversion"/>
  </si>
  <si>
    <t>백미(칠분/유)</t>
  </si>
  <si>
    <t>백미(칠분/유)</t>
    <phoneticPr fontId="1" type="noConversion"/>
  </si>
  <si>
    <t>삼겹살</t>
    <phoneticPr fontId="1" type="noConversion"/>
  </si>
  <si>
    <t>목심살(돈육)</t>
  </si>
  <si>
    <t>목심살(돈육)</t>
    <phoneticPr fontId="1" type="noConversion"/>
  </si>
  <si>
    <t>앞다리(돈육)</t>
  </si>
  <si>
    <t>앞다리(돈육)</t>
    <phoneticPr fontId="1" type="noConversion"/>
  </si>
  <si>
    <t>등심(돈육)</t>
    <phoneticPr fontId="1" type="noConversion"/>
  </si>
  <si>
    <t>사태(돈육)</t>
    <phoneticPr fontId="1" type="noConversion"/>
  </si>
  <si>
    <t>안심(돈육)</t>
    <phoneticPr fontId="1" type="noConversion"/>
  </si>
  <si>
    <t>뒷다리(돈육)</t>
    <phoneticPr fontId="1" type="noConversion"/>
  </si>
  <si>
    <t>등뼈(돈육)</t>
    <phoneticPr fontId="1" type="noConversion"/>
  </si>
  <si>
    <t>갈비(돈육)</t>
    <phoneticPr fontId="1" type="noConversion"/>
  </si>
  <si>
    <t>등심(돈육)</t>
  </si>
  <si>
    <t>삼겹살</t>
  </si>
  <si>
    <t>뒷다리(돈육)</t>
  </si>
  <si>
    <t>안심(돈육)</t>
  </si>
  <si>
    <t>사태(돈육)</t>
  </si>
  <si>
    <t>등뼈(돈육)</t>
  </si>
  <si>
    <t>갈비(돈육)</t>
  </si>
  <si>
    <t>단위</t>
    <phoneticPr fontId="1" type="noConversion"/>
  </si>
  <si>
    <t>단가</t>
    <phoneticPr fontId="1" type="noConversion"/>
  </si>
  <si>
    <t>식품속성</t>
    <phoneticPr fontId="1" type="noConversion"/>
  </si>
  <si>
    <t>고기스펙</t>
    <phoneticPr fontId="1" type="noConversion"/>
  </si>
  <si>
    <t>합계</t>
    <phoneticPr fontId="1" type="noConversion"/>
  </si>
  <si>
    <t>총금액</t>
    <phoneticPr fontId="1" type="noConversion"/>
  </si>
  <si>
    <t>백미(유)</t>
    <phoneticPr fontId="1" type="noConversion"/>
  </si>
  <si>
    <t>*가격변동 이력자료 입니다 (절대 수정하지 마세요)</t>
    <phoneticPr fontId="1" type="noConversion"/>
  </si>
  <si>
    <t>(무)감자_150g이상</t>
    <phoneticPr fontId="1" type="noConversion"/>
  </si>
  <si>
    <t>(무)깐감자_100g</t>
    <phoneticPr fontId="1" type="noConversion"/>
  </si>
  <si>
    <t>(무)양파_150g</t>
    <phoneticPr fontId="1" type="noConversion"/>
  </si>
  <si>
    <t>(무)깐양파_100g</t>
    <phoneticPr fontId="1" type="noConversion"/>
  </si>
  <si>
    <t>(무)깐마늘(꼭지제거)</t>
    <phoneticPr fontId="1" type="noConversion"/>
  </si>
  <si>
    <t>(무)무_1kg이상</t>
    <phoneticPr fontId="1" type="noConversion"/>
  </si>
  <si>
    <t>(무)깐양배추_1kg이상</t>
    <phoneticPr fontId="1" type="noConversion"/>
  </si>
  <si>
    <t>(무)방울토마토(10~30g)</t>
    <phoneticPr fontId="1" type="noConversion"/>
  </si>
  <si>
    <t>(유)생표고버섯(향고이상)</t>
    <phoneticPr fontId="1" type="noConversion"/>
  </si>
  <si>
    <t>(무)느타리버섯</t>
    <phoneticPr fontId="1" type="noConversion"/>
  </si>
  <si>
    <t>(무)브로콜리_250g이상</t>
    <phoneticPr fontId="1" type="noConversion"/>
  </si>
  <si>
    <t>(로)유정란</t>
    <phoneticPr fontId="1" type="noConversion"/>
  </si>
  <si>
    <t>(로)사과(60내이상)</t>
    <phoneticPr fontId="1" type="noConversion"/>
  </si>
  <si>
    <t>동인초등학교</t>
    <phoneticPr fontId="1" type="noConversion"/>
  </si>
  <si>
    <t>(무)감자_150g이상</t>
  </si>
  <si>
    <t>(무)깐감자_100g</t>
  </si>
  <si>
    <t>(무)양파_150g</t>
  </si>
  <si>
    <t>(무)깐양파_100g</t>
  </si>
  <si>
    <t>(무)깐마늘(꼭지제거)</t>
  </si>
  <si>
    <t>(무)무_1kg이상</t>
  </si>
  <si>
    <t>(무)깐양배추_1kg이상</t>
  </si>
  <si>
    <t>(무)방울토마토(10~30g)</t>
  </si>
  <si>
    <t>(유)생표고버섯(향고이상)</t>
  </si>
  <si>
    <t>(무)느타리버섯</t>
  </si>
  <si>
    <t>(무)브로콜리_250g이상</t>
  </si>
  <si>
    <t>(로)유정란</t>
  </si>
  <si>
    <t>(로)사과(60내이상)</t>
  </si>
  <si>
    <t>30개/판</t>
    <phoneticPr fontId="1" type="noConversion"/>
  </si>
  <si>
    <t>곡류총계</t>
    <phoneticPr fontId="1" type="noConversion"/>
  </si>
  <si>
    <t>돈육총계</t>
    <phoneticPr fontId="1" type="noConversion"/>
  </si>
  <si>
    <t>채소/과일총계</t>
    <phoneticPr fontId="1" type="noConversion"/>
  </si>
  <si>
    <t>(무)블루베리14mm이상</t>
  </si>
  <si>
    <t>(무)블루베리14mm이상</t>
    <phoneticPr fontId="1" type="noConversion"/>
  </si>
  <si>
    <t>(로)복숭아(딱딱한것)_190g이상</t>
  </si>
  <si>
    <t>(로)복숭아(딱딱한것)_190g이상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</si>
</sst>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176" formatCode="General&quot; kg&quot;"/>
    <numFmt numFmtId="177" formatCode="yyyy/mm"/>
    <numFmt numFmtId="178" formatCode="dd"/>
    <numFmt numFmtId="179" formatCode="\a\a"/>
    <numFmt numFmtId="180" formatCode="_-* #,##0.0_-;\-* #,##0.0_-;_-* &quot;-&quot;?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7"/>
      <color theme="1"/>
      <name val="맑은 고딕"/>
      <family val="2"/>
      <charset val="129"/>
      <scheme val="minor"/>
    </font>
    <font>
      <sz val="15"/>
      <color theme="0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7"/>
      <color theme="1"/>
      <name val="맑은 고딕"/>
      <family val="2"/>
      <charset val="129"/>
      <scheme val="minor"/>
    </font>
    <font>
      <sz val="17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7"/>
      <color theme="1"/>
      <name val="맑은 고딕"/>
      <family val="3"/>
      <charset val="129"/>
      <scheme val="minor"/>
    </font>
    <font>
      <sz val="7"/>
      <color rgb="FFFF0000"/>
      <name val="맑은 고딕"/>
      <family val="2"/>
      <charset val="129"/>
      <scheme val="minor"/>
    </font>
    <font>
      <sz val="7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>
      <alignment vertical="center"/>
    </xf>
    <xf numFmtId="41" fontId="2" fillId="0" borderId="0" xfId="1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14" fontId="5" fillId="0" borderId="0" xfId="0" applyNumberFormat="1" applyFont="1" applyBorder="1">
      <alignment vertical="center"/>
    </xf>
    <xf numFmtId="176" fontId="5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9" xfId="0" applyBorder="1">
      <alignment vertical="center"/>
    </xf>
    <xf numFmtId="178" fontId="0" fillId="0" borderId="10" xfId="0" applyNumberFormat="1" applyBorder="1" applyAlignment="1">
      <alignment vertical="center"/>
    </xf>
    <xf numFmtId="179" fontId="5" fillId="0" borderId="13" xfId="0" applyNumberFormat="1" applyFont="1" applyBorder="1" applyAlignment="1">
      <alignment horizontal="center" vertical="center"/>
    </xf>
    <xf numFmtId="179" fontId="5" fillId="0" borderId="14" xfId="0" applyNumberFormat="1" applyFont="1" applyBorder="1" applyAlignment="1">
      <alignment horizontal="center" vertical="center"/>
    </xf>
    <xf numFmtId="177" fontId="7" fillId="0" borderId="12" xfId="0" applyNumberFormat="1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14" fontId="5" fillId="0" borderId="0" xfId="0" applyNumberFormat="1" applyFont="1">
      <alignment vertical="center"/>
    </xf>
    <xf numFmtId="0" fontId="2" fillId="0" borderId="0" xfId="0" applyFont="1" applyFill="1" applyBorder="1">
      <alignment vertical="center"/>
    </xf>
    <xf numFmtId="14" fontId="5" fillId="0" borderId="17" xfId="3" applyNumberFormat="1" applyFont="1" applyBorder="1">
      <alignment vertical="center"/>
    </xf>
    <xf numFmtId="41" fontId="2" fillId="0" borderId="0" xfId="1" applyFont="1" applyBorder="1">
      <alignment vertical="center"/>
    </xf>
    <xf numFmtId="177" fontId="7" fillId="0" borderId="13" xfId="0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8" fontId="0" fillId="0" borderId="30" xfId="0" applyNumberFormat="1" applyBorder="1" applyAlignment="1">
      <alignment vertical="center"/>
    </xf>
    <xf numFmtId="0" fontId="0" fillId="0" borderId="36" xfId="0" applyBorder="1">
      <alignment vertical="center"/>
    </xf>
    <xf numFmtId="0" fontId="0" fillId="0" borderId="11" xfId="0" applyBorder="1">
      <alignment vertical="center"/>
    </xf>
    <xf numFmtId="41" fontId="5" fillId="0" borderId="27" xfId="1" applyFont="1" applyBorder="1">
      <alignment vertical="center"/>
    </xf>
    <xf numFmtId="41" fontId="5" fillId="0" borderId="35" xfId="1" applyFont="1" applyBorder="1">
      <alignment vertical="center"/>
    </xf>
    <xf numFmtId="41" fontId="5" fillId="0" borderId="7" xfId="1" applyFont="1" applyBorder="1">
      <alignment vertical="center"/>
    </xf>
    <xf numFmtId="41" fontId="6" fillId="3" borderId="0" xfId="1" applyNumberFormat="1" applyFont="1" applyFill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41" fontId="6" fillId="3" borderId="38" xfId="1" applyNumberFormat="1" applyFont="1" applyFill="1" applyBorder="1">
      <alignment vertical="center"/>
    </xf>
    <xf numFmtId="41" fontId="6" fillId="3" borderId="37" xfId="1" applyNumberFormat="1" applyFont="1" applyFill="1" applyBorder="1">
      <alignment vertical="center"/>
    </xf>
    <xf numFmtId="180" fontId="5" fillId="0" borderId="8" xfId="1" applyNumberFormat="1" applyFont="1" applyBorder="1">
      <alignment vertical="center"/>
    </xf>
    <xf numFmtId="180" fontId="5" fillId="0" borderId="5" xfId="1" applyNumberFormat="1" applyFont="1" applyBorder="1">
      <alignment vertical="center"/>
    </xf>
    <xf numFmtId="180" fontId="5" fillId="0" borderId="6" xfId="1" applyNumberFormat="1" applyFont="1" applyBorder="1">
      <alignment vertical="center"/>
    </xf>
    <xf numFmtId="41" fontId="2" fillId="0" borderId="0" xfId="1" applyFont="1" applyFill="1">
      <alignment vertical="center"/>
    </xf>
    <xf numFmtId="0" fontId="5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14" fontId="5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41" fontId="2" fillId="0" borderId="1" xfId="1" applyFont="1" applyBorder="1">
      <alignment vertical="center"/>
    </xf>
    <xf numFmtId="0" fontId="14" fillId="0" borderId="0" xfId="0" applyFont="1" applyBorder="1">
      <alignment vertical="center"/>
    </xf>
    <xf numFmtId="180" fontId="8" fillId="2" borderId="2" xfId="1" applyNumberFormat="1" applyFont="1" applyFill="1" applyBorder="1" applyAlignment="1">
      <alignment horizontal="center" vertical="center"/>
    </xf>
    <xf numFmtId="180" fontId="8" fillId="2" borderId="31" xfId="1" applyNumberFormat="1" applyFont="1" applyFill="1" applyBorder="1" applyAlignment="1">
      <alignment horizontal="center" vertical="center"/>
    </xf>
    <xf numFmtId="180" fontId="8" fillId="2" borderId="25" xfId="1" applyNumberFormat="1" applyFont="1" applyFill="1" applyBorder="1" applyAlignment="1">
      <alignment horizontal="center" vertical="center"/>
    </xf>
    <xf numFmtId="180" fontId="8" fillId="2" borderId="26" xfId="1" applyNumberFormat="1" applyFont="1" applyFill="1" applyBorder="1" applyAlignment="1">
      <alignment horizontal="center" vertical="center"/>
    </xf>
    <xf numFmtId="180" fontId="8" fillId="2" borderId="37" xfId="1" applyNumberFormat="1" applyFont="1" applyFill="1" applyBorder="1" applyAlignment="1">
      <alignment horizontal="center" vertical="center"/>
    </xf>
    <xf numFmtId="180" fontId="8" fillId="2" borderId="15" xfId="1" applyNumberFormat="1" applyFont="1" applyFill="1" applyBorder="1" applyAlignment="1">
      <alignment horizontal="center" vertical="center"/>
    </xf>
    <xf numFmtId="180" fontId="8" fillId="2" borderId="4" xfId="1" applyNumberFormat="1" applyFont="1" applyFill="1" applyBorder="1" applyAlignment="1">
      <alignment horizontal="center" vertical="center"/>
    </xf>
    <xf numFmtId="180" fontId="8" fillId="2" borderId="32" xfId="1" applyNumberFormat="1" applyFont="1" applyFill="1" applyBorder="1" applyAlignment="1">
      <alignment horizontal="center" vertical="center"/>
    </xf>
    <xf numFmtId="180" fontId="8" fillId="2" borderId="33" xfId="1" applyNumberFormat="1" applyFont="1" applyFill="1" applyBorder="1" applyAlignment="1">
      <alignment horizontal="center" vertical="center"/>
    </xf>
    <xf numFmtId="180" fontId="8" fillId="2" borderId="28" xfId="1" applyNumberFormat="1" applyFont="1" applyFill="1" applyBorder="1" applyAlignment="1">
      <alignment horizontal="center" vertical="center"/>
    </xf>
    <xf numFmtId="180" fontId="8" fillId="2" borderId="34" xfId="1" applyNumberFormat="1" applyFont="1" applyFill="1" applyBorder="1" applyAlignment="1">
      <alignment horizontal="center" vertical="center"/>
    </xf>
    <xf numFmtId="177" fontId="9" fillId="5" borderId="12" xfId="0" applyNumberFormat="1" applyFont="1" applyFill="1" applyBorder="1" applyAlignment="1">
      <alignment horizontal="right" vertical="center"/>
    </xf>
    <xf numFmtId="180" fontId="8" fillId="4" borderId="2" xfId="1" applyNumberFormat="1" applyFont="1" applyFill="1" applyBorder="1" applyAlignment="1">
      <alignment horizontal="center" vertical="center"/>
    </xf>
    <xf numFmtId="180" fontId="8" fillId="4" borderId="3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6" fillId="0" borderId="0" xfId="0" applyFont="1">
      <alignment vertical="center"/>
    </xf>
    <xf numFmtId="180" fontId="17" fillId="2" borderId="15" xfId="1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1" xfId="0" applyFont="1" applyBorder="1">
      <alignment vertical="center"/>
    </xf>
    <xf numFmtId="41" fontId="5" fillId="0" borderId="40" xfId="1" applyFont="1" applyBorder="1">
      <alignment vertical="center"/>
    </xf>
    <xf numFmtId="41" fontId="15" fillId="0" borderId="41" xfId="0" applyNumberFormat="1" applyFont="1" applyBorder="1">
      <alignment vertical="center"/>
    </xf>
    <xf numFmtId="41" fontId="5" fillId="0" borderId="41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6" borderId="17" xfId="0" applyFont="1" applyFill="1" applyBorder="1">
      <alignment vertical="center"/>
    </xf>
    <xf numFmtId="41" fontId="6" fillId="3" borderId="39" xfId="1" applyNumberFormat="1" applyFont="1" applyFill="1" applyBorder="1">
      <alignment vertical="center"/>
    </xf>
    <xf numFmtId="180" fontId="5" fillId="0" borderId="3" xfId="1" applyNumberFormat="1" applyFont="1" applyBorder="1">
      <alignment vertical="center"/>
    </xf>
    <xf numFmtId="0" fontId="2" fillId="0" borderId="42" xfId="0" applyFont="1" applyBorder="1" applyAlignment="1">
      <alignment horizontal="left" vertical="center"/>
    </xf>
    <xf numFmtId="176" fontId="2" fillId="0" borderId="43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80" fontId="8" fillId="2" borderId="43" xfId="1" applyNumberFormat="1" applyFont="1" applyFill="1" applyBorder="1" applyAlignment="1">
      <alignment horizontal="center" vertical="center"/>
    </xf>
    <xf numFmtId="180" fontId="8" fillId="2" borderId="45" xfId="1" applyNumberFormat="1" applyFont="1" applyFill="1" applyBorder="1" applyAlignment="1">
      <alignment horizontal="center" vertical="center"/>
    </xf>
    <xf numFmtId="180" fontId="5" fillId="0" borderId="42" xfId="1" applyNumberFormat="1" applyFont="1" applyBorder="1">
      <alignment vertical="center"/>
    </xf>
    <xf numFmtId="41" fontId="5" fillId="0" borderId="46" xfId="1" applyFont="1" applyBorder="1">
      <alignment vertical="center"/>
    </xf>
    <xf numFmtId="0" fontId="2" fillId="0" borderId="47" xfId="0" applyFont="1" applyBorder="1" applyAlignment="1">
      <alignment horizontal="left" vertical="center"/>
    </xf>
    <xf numFmtId="176" fontId="2" fillId="0" borderId="48" xfId="0" applyNumberFormat="1" applyFont="1" applyBorder="1" applyAlignment="1">
      <alignment horizontal="center" vertical="center"/>
    </xf>
    <xf numFmtId="41" fontId="6" fillId="3" borderId="49" xfId="1" applyNumberFormat="1" applyFont="1" applyFill="1" applyBorder="1">
      <alignment vertical="center"/>
    </xf>
    <xf numFmtId="180" fontId="8" fillId="2" borderId="50" xfId="1" applyNumberFormat="1" applyFont="1" applyFill="1" applyBorder="1" applyAlignment="1">
      <alignment horizontal="center" vertical="center"/>
    </xf>
    <xf numFmtId="180" fontId="8" fillId="2" borderId="51" xfId="1" applyNumberFormat="1" applyFont="1" applyFill="1" applyBorder="1" applyAlignment="1">
      <alignment horizontal="center" vertical="center"/>
    </xf>
    <xf numFmtId="180" fontId="5" fillId="0" borderId="47" xfId="1" applyNumberFormat="1" applyFont="1" applyBorder="1">
      <alignment vertical="center"/>
    </xf>
    <xf numFmtId="41" fontId="5" fillId="0" borderId="52" xfId="1" applyFont="1" applyBorder="1">
      <alignment vertical="center"/>
    </xf>
    <xf numFmtId="180" fontId="17" fillId="2" borderId="50" xfId="1" applyNumberFormat="1" applyFont="1" applyFill="1" applyBorder="1" applyAlignment="1">
      <alignment horizontal="center" vertical="center"/>
    </xf>
    <xf numFmtId="180" fontId="18" fillId="2" borderId="43" xfId="1" applyNumberFormat="1" applyFont="1" applyFill="1" applyBorder="1" applyAlignment="1">
      <alignment horizontal="center" vertical="center"/>
    </xf>
    <xf numFmtId="0" fontId="5" fillId="0" borderId="53" xfId="0" applyFont="1" applyBorder="1">
      <alignment vertical="center"/>
    </xf>
    <xf numFmtId="176" fontId="2" fillId="0" borderId="54" xfId="0" applyNumberFormat="1" applyFont="1" applyBorder="1" applyAlignment="1">
      <alignment horizontal="center" vertical="center"/>
    </xf>
    <xf numFmtId="41" fontId="6" fillId="3" borderId="54" xfId="1" applyNumberFormat="1" applyFont="1" applyFill="1" applyBorder="1">
      <alignment vertical="center"/>
    </xf>
    <xf numFmtId="14" fontId="0" fillId="2" borderId="54" xfId="0" applyNumberFormat="1" applyFill="1" applyBorder="1">
      <alignment vertical="center"/>
    </xf>
    <xf numFmtId="0" fontId="0" fillId="2" borderId="54" xfId="0" applyFill="1" applyBorder="1">
      <alignment vertical="center"/>
    </xf>
    <xf numFmtId="0" fontId="0" fillId="2" borderId="55" xfId="0" applyFill="1" applyBorder="1">
      <alignment vertical="center"/>
    </xf>
    <xf numFmtId="41" fontId="5" fillId="0" borderId="53" xfId="1" applyFont="1" applyBorder="1">
      <alignment vertical="center"/>
    </xf>
    <xf numFmtId="41" fontId="5" fillId="0" borderId="56" xfId="1" applyFont="1" applyBorder="1">
      <alignment vertical="center"/>
    </xf>
    <xf numFmtId="0" fontId="2" fillId="0" borderId="57" xfId="0" applyFont="1" applyBorder="1">
      <alignment vertical="center"/>
    </xf>
    <xf numFmtId="176" fontId="2" fillId="0" borderId="58" xfId="0" applyNumberFormat="1" applyFont="1" applyBorder="1" applyAlignment="1">
      <alignment horizontal="center" vertical="center"/>
    </xf>
    <xf numFmtId="41" fontId="6" fillId="3" borderId="58" xfId="1" applyNumberFormat="1" applyFont="1" applyFill="1" applyBorder="1">
      <alignment vertical="center"/>
    </xf>
    <xf numFmtId="14" fontId="0" fillId="2" borderId="58" xfId="0" applyNumberFormat="1" applyFill="1" applyBorder="1">
      <alignment vertical="center"/>
    </xf>
    <xf numFmtId="0" fontId="0" fillId="2" borderId="58" xfId="0" applyFill="1" applyBorder="1">
      <alignment vertical="center"/>
    </xf>
    <xf numFmtId="0" fontId="0" fillId="2" borderId="59" xfId="0" applyFill="1" applyBorder="1">
      <alignment vertical="center"/>
    </xf>
    <xf numFmtId="41" fontId="0" fillId="0" borderId="57" xfId="1" applyFont="1" applyBorder="1">
      <alignment vertical="center"/>
    </xf>
    <xf numFmtId="41" fontId="5" fillId="0" borderId="60" xfId="1" applyFont="1" applyBorder="1">
      <alignment vertical="center"/>
    </xf>
    <xf numFmtId="0" fontId="2" fillId="0" borderId="61" xfId="0" applyFont="1" applyBorder="1">
      <alignment vertical="center"/>
    </xf>
    <xf numFmtId="176" fontId="2" fillId="0" borderId="62" xfId="0" applyNumberFormat="1" applyFont="1" applyBorder="1" applyAlignment="1">
      <alignment horizontal="center" vertical="center"/>
    </xf>
    <xf numFmtId="41" fontId="6" fillId="3" borderId="62" xfId="1" applyNumberFormat="1" applyFont="1" applyFill="1" applyBorder="1">
      <alignment vertical="center"/>
    </xf>
    <xf numFmtId="0" fontId="0" fillId="2" borderId="62" xfId="0" applyFill="1" applyBorder="1">
      <alignment vertical="center"/>
    </xf>
    <xf numFmtId="0" fontId="0" fillId="2" borderId="63" xfId="0" applyFill="1" applyBorder="1">
      <alignment vertical="center"/>
    </xf>
    <xf numFmtId="41" fontId="0" fillId="0" borderId="61" xfId="1" applyFont="1" applyBorder="1">
      <alignment vertical="center"/>
    </xf>
    <xf numFmtId="41" fontId="5" fillId="0" borderId="64" xfId="1" applyFont="1" applyBorder="1">
      <alignment vertical="center"/>
    </xf>
  </cellXfs>
  <cellStyles count="4">
    <cellStyle name="쉼표 [0]" xfId="1" builtinId="6"/>
    <cellStyle name="표준" xfId="0" builtinId="0"/>
    <cellStyle name="표준 2" xfId="2" xr:uid="{E97E90FC-4242-4A86-815D-6A418E210920}"/>
    <cellStyle name="하이퍼링크" xfId="3" builtinId="8"/>
  </cellStyles>
  <dxfs count="19"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strike/>
        <color theme="2" tint="-0.24994659260841701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맑은 고딕"/>
        <family val="3"/>
        <charset val="129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맑은 고딕"/>
        <family val="3"/>
        <charset val="129"/>
        <scheme val="minor"/>
      </font>
      <numFmt numFmtId="176" formatCode="General&quot; kg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맑은 고딕"/>
        <family val="2"/>
        <charset val="129"/>
        <scheme val="minor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맑은 고딕"/>
        <family val="3"/>
        <charset val="129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맑은 고딕"/>
        <family val="2"/>
        <charset val="129"/>
        <scheme val="minor"/>
      </font>
      <fill>
        <patternFill patternType="none">
          <fgColor indexed="64"/>
          <bgColor indexed="65"/>
        </patternFill>
      </fill>
    </dxf>
    <dxf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주문" pivot="0" count="0" xr9:uid="{0194B81C-50B0-45CB-B99D-D155686E34B2}"/>
  </tableStyles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42E0B7-6857-450B-B5D1-79813A4DBC2A}" name="상품자료" displayName="상품자료" ref="B2:F68" totalsRowShown="0" headerRowDxfId="18">
  <tableColumns count="5">
    <tableColumn id="1" xr3:uid="{71EF463F-23EC-4E3E-8650-D355F2BAB9DA}" name="거래처" dataDxfId="17"/>
    <tableColumn id="2" xr3:uid="{A520F713-FA12-40B8-86A7-FCFDDA9C1D9B}" name="상품" dataDxfId="16"/>
    <tableColumn id="3" xr3:uid="{7563F542-DC5E-41BF-9A64-6F5FAFFBD1E3}" name="등록일" dataDxfId="15"/>
    <tableColumn id="4" xr3:uid="{27180C2A-6759-4EAC-8923-80F6CA1C3E25}" name="단위" dataDxfId="14"/>
    <tableColumn id="5" xr3:uid="{E6C83978-756A-4A24-BDBE-DF3E6FDCF26D}" name="단가" dataDxfId="13" dataCellStyle="쉼표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678C9-AFCF-4421-8898-2FB622ED2E10}">
  <sheetPr>
    <pageSetUpPr fitToPage="1"/>
  </sheetPr>
  <dimension ref="B1:AL52"/>
  <sheetViews>
    <sheetView showGridLines="0" tabSelected="1" zoomScale="110" zoomScaleNormal="11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L17" sqref="AL17"/>
    </sheetView>
  </sheetViews>
  <sheetFormatPr defaultRowHeight="16.5" x14ac:dyDescent="0.3"/>
  <cols>
    <col min="1" max="1" width="1.125" customWidth="1"/>
    <col min="2" max="2" width="20.375" customWidth="1"/>
    <col min="3" max="3" width="7.125" customWidth="1"/>
    <col min="4" max="4" width="7" customWidth="1"/>
    <col min="5" max="35" width="4.375" customWidth="1"/>
    <col min="36" max="36" width="6.5" customWidth="1"/>
    <col min="38" max="38" width="11.375" bestFit="1" customWidth="1"/>
  </cols>
  <sheetData>
    <row r="1" spans="2:38" ht="18" customHeight="1" thickBot="1" x14ac:dyDescent="0.35">
      <c r="B1" s="58">
        <v>44682</v>
      </c>
      <c r="C1" s="61" t="s">
        <v>11</v>
      </c>
      <c r="D1" s="61"/>
      <c r="E1" s="61"/>
      <c r="F1" s="61"/>
      <c r="G1" s="61"/>
      <c r="H1" s="61"/>
      <c r="I1" s="61"/>
      <c r="J1" s="63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2"/>
      <c r="AC1" s="67" t="s">
        <v>12</v>
      </c>
      <c r="AD1" s="68"/>
      <c r="AE1" s="65" t="s">
        <v>54</v>
      </c>
      <c r="AF1" s="65"/>
      <c r="AG1" s="65"/>
      <c r="AH1" s="65"/>
      <c r="AI1" s="66"/>
    </row>
    <row r="2" spans="2:38" ht="13.5" customHeight="1" thickBot="1" x14ac:dyDescent="0.35">
      <c r="B2" s="15">
        <v>44682</v>
      </c>
      <c r="C2" s="21"/>
      <c r="D2" s="21"/>
      <c r="E2" s="13" t="str">
        <f>TEXT(E4,"aaa")</f>
        <v>일</v>
      </c>
      <c r="F2" s="13" t="str">
        <f t="shared" ref="F2:AI2" si="0">TEXT(F4,"aaa")</f>
        <v>월</v>
      </c>
      <c r="G2" s="13" t="str">
        <f t="shared" si="0"/>
        <v>화</v>
      </c>
      <c r="H2" s="13" t="str">
        <f t="shared" si="0"/>
        <v>수</v>
      </c>
      <c r="I2" s="13" t="str">
        <f t="shared" si="0"/>
        <v>목</v>
      </c>
      <c r="J2" s="13" t="str">
        <f t="shared" si="0"/>
        <v>금</v>
      </c>
      <c r="K2" s="13" t="str">
        <f t="shared" si="0"/>
        <v>토</v>
      </c>
      <c r="L2" s="13" t="str">
        <f t="shared" si="0"/>
        <v>일</v>
      </c>
      <c r="M2" s="13" t="str">
        <f t="shared" si="0"/>
        <v>월</v>
      </c>
      <c r="N2" s="13" t="str">
        <f t="shared" si="0"/>
        <v>화</v>
      </c>
      <c r="O2" s="13" t="str">
        <f t="shared" si="0"/>
        <v>수</v>
      </c>
      <c r="P2" s="13" t="str">
        <f t="shared" si="0"/>
        <v>목</v>
      </c>
      <c r="Q2" s="13" t="str">
        <f t="shared" si="0"/>
        <v>금</v>
      </c>
      <c r="R2" s="13" t="str">
        <f t="shared" si="0"/>
        <v>토</v>
      </c>
      <c r="S2" s="13" t="str">
        <f t="shared" si="0"/>
        <v>일</v>
      </c>
      <c r="T2" s="13" t="str">
        <f t="shared" si="0"/>
        <v>월</v>
      </c>
      <c r="U2" s="13" t="str">
        <f t="shared" si="0"/>
        <v>화</v>
      </c>
      <c r="V2" s="13" t="str">
        <f t="shared" si="0"/>
        <v>수</v>
      </c>
      <c r="W2" s="13" t="str">
        <f t="shared" si="0"/>
        <v>목</v>
      </c>
      <c r="X2" s="13" t="str">
        <f t="shared" si="0"/>
        <v>금</v>
      </c>
      <c r="Y2" s="13" t="str">
        <f t="shared" si="0"/>
        <v>토</v>
      </c>
      <c r="Z2" s="13" t="str">
        <f t="shared" si="0"/>
        <v>일</v>
      </c>
      <c r="AA2" s="13" t="str">
        <f t="shared" si="0"/>
        <v>월</v>
      </c>
      <c r="AB2" s="13" t="str">
        <f t="shared" si="0"/>
        <v>화</v>
      </c>
      <c r="AC2" s="13" t="str">
        <f t="shared" si="0"/>
        <v>수</v>
      </c>
      <c r="AD2" s="13" t="str">
        <f t="shared" si="0"/>
        <v>목</v>
      </c>
      <c r="AE2" s="13" t="str">
        <f t="shared" si="0"/>
        <v>금</v>
      </c>
      <c r="AF2" s="13" t="str">
        <f t="shared" si="0"/>
        <v>토</v>
      </c>
      <c r="AG2" s="13" t="str">
        <f t="shared" si="0"/>
        <v>일</v>
      </c>
      <c r="AH2" s="13" t="str">
        <f t="shared" si="0"/>
        <v>월</v>
      </c>
      <c r="AI2" s="14" t="str">
        <f t="shared" si="0"/>
        <v>화</v>
      </c>
    </row>
    <row r="3" spans="2:38" ht="1.5" customHeight="1" thickBot="1" x14ac:dyDescent="0.35"/>
    <row r="4" spans="2:38" ht="13.5" customHeight="1" thickBot="1" x14ac:dyDescent="0.35">
      <c r="B4" s="11"/>
      <c r="C4" s="23" t="s">
        <v>33</v>
      </c>
      <c r="D4" s="23" t="s">
        <v>34</v>
      </c>
      <c r="E4" s="12">
        <f>B1</f>
        <v>44682</v>
      </c>
      <c r="F4" s="12">
        <f>E4+1</f>
        <v>44683</v>
      </c>
      <c r="G4" s="12">
        <f t="shared" ref="G4:AI4" si="1">F4+1</f>
        <v>44684</v>
      </c>
      <c r="H4" s="12">
        <f t="shared" si="1"/>
        <v>44685</v>
      </c>
      <c r="I4" s="12">
        <f t="shared" si="1"/>
        <v>44686</v>
      </c>
      <c r="J4" s="12">
        <f t="shared" si="1"/>
        <v>44687</v>
      </c>
      <c r="K4" s="12">
        <f t="shared" si="1"/>
        <v>44688</v>
      </c>
      <c r="L4" s="12">
        <f t="shared" si="1"/>
        <v>44689</v>
      </c>
      <c r="M4" s="12">
        <f t="shared" si="1"/>
        <v>44690</v>
      </c>
      <c r="N4" s="12">
        <f t="shared" si="1"/>
        <v>44691</v>
      </c>
      <c r="O4" s="12">
        <f t="shared" si="1"/>
        <v>44692</v>
      </c>
      <c r="P4" s="12">
        <f t="shared" si="1"/>
        <v>44693</v>
      </c>
      <c r="Q4" s="12">
        <f t="shared" si="1"/>
        <v>44694</v>
      </c>
      <c r="R4" s="12">
        <f t="shared" si="1"/>
        <v>44695</v>
      </c>
      <c r="S4" s="12">
        <f>R4+1</f>
        <v>44696</v>
      </c>
      <c r="T4" s="12">
        <f t="shared" si="1"/>
        <v>44697</v>
      </c>
      <c r="U4" s="12">
        <f t="shared" si="1"/>
        <v>44698</v>
      </c>
      <c r="V4" s="12">
        <f t="shared" si="1"/>
        <v>44699</v>
      </c>
      <c r="W4" s="12">
        <f t="shared" si="1"/>
        <v>44700</v>
      </c>
      <c r="X4" s="12">
        <f t="shared" si="1"/>
        <v>44701</v>
      </c>
      <c r="Y4" s="12">
        <f t="shared" si="1"/>
        <v>44702</v>
      </c>
      <c r="Z4" s="12">
        <f t="shared" si="1"/>
        <v>44703</v>
      </c>
      <c r="AA4" s="12">
        <f t="shared" si="1"/>
        <v>44704</v>
      </c>
      <c r="AB4" s="12">
        <f t="shared" si="1"/>
        <v>44705</v>
      </c>
      <c r="AC4" s="12">
        <f t="shared" si="1"/>
        <v>44706</v>
      </c>
      <c r="AD4" s="12">
        <f t="shared" si="1"/>
        <v>44707</v>
      </c>
      <c r="AE4" s="12">
        <f t="shared" si="1"/>
        <v>44708</v>
      </c>
      <c r="AF4" s="12">
        <f t="shared" si="1"/>
        <v>44709</v>
      </c>
      <c r="AG4" s="12">
        <f t="shared" si="1"/>
        <v>44710</v>
      </c>
      <c r="AH4" s="12">
        <f t="shared" si="1"/>
        <v>44711</v>
      </c>
      <c r="AI4" s="25">
        <f t="shared" si="1"/>
        <v>44712</v>
      </c>
      <c r="AJ4" s="26" t="s">
        <v>37</v>
      </c>
      <c r="AK4" s="27" t="s">
        <v>38</v>
      </c>
    </row>
    <row r="5" spans="2:38" ht="15.75" customHeight="1" x14ac:dyDescent="0.3">
      <c r="B5" s="78" t="s">
        <v>0</v>
      </c>
      <c r="C5" s="32">
        <v>10</v>
      </c>
      <c r="D5" s="31">
        <f>LOOKUP(2,1/((상품자료[상품]=B5)*(상품자료[단위]=C5)*(상품자료[등록일]&lt;=$B$1)),상품자료[단가])</f>
        <v>41000</v>
      </c>
      <c r="E5" s="47"/>
      <c r="F5" s="47">
        <v>20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>
        <v>16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8"/>
      <c r="AJ5" s="37">
        <f>SUM(E5:AI5)</f>
        <v>36</v>
      </c>
      <c r="AK5" s="28">
        <f>AJ5*D5</f>
        <v>1476000</v>
      </c>
    </row>
    <row r="6" spans="2:38" ht="15.75" customHeight="1" x14ac:dyDescent="0.3">
      <c r="B6" s="79" t="s">
        <v>1</v>
      </c>
      <c r="C6" s="32">
        <v>10</v>
      </c>
      <c r="D6" s="31">
        <f>LOOKUP(2,1/((상품자료[상품]=B6)*(상품자료[단위]=C6)*(상품자료[등록일]&lt;=$B$1)),상품자료[단가])</f>
        <v>37500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60"/>
      <c r="AJ6" s="37">
        <f t="shared" ref="AJ6:AJ11" si="2">SUM(E6:AI6)</f>
        <v>0</v>
      </c>
      <c r="AK6" s="28">
        <f t="shared" ref="AK6:AK11" si="3">AJ6*D6</f>
        <v>0</v>
      </c>
    </row>
    <row r="7" spans="2:38" ht="15.75" customHeight="1" x14ac:dyDescent="0.3">
      <c r="B7" s="79" t="s">
        <v>9</v>
      </c>
      <c r="C7" s="32">
        <v>10</v>
      </c>
      <c r="D7" s="31">
        <f>LOOKUP(2,1/((상품자료[상품]=B7)*(상품자료[단위]=C7)*(상품자료[등록일]&lt;=$B$1)),상품자료[단가])</f>
        <v>42500</v>
      </c>
      <c r="E7" s="47"/>
      <c r="F7" s="47">
        <v>4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>
        <v>4</v>
      </c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8"/>
      <c r="AJ7" s="37">
        <f t="shared" si="2"/>
        <v>8</v>
      </c>
      <c r="AK7" s="28">
        <f t="shared" si="3"/>
        <v>340000</v>
      </c>
    </row>
    <row r="8" spans="2:38" ht="15.75" customHeight="1" x14ac:dyDescent="0.3">
      <c r="B8" s="79" t="s">
        <v>2</v>
      </c>
      <c r="C8" s="33">
        <v>1</v>
      </c>
      <c r="D8" s="31">
        <f>LOOKUP(2,1/((상품자료[상품]=B8)*(상품자료[단위]=C8)*(상품자료[등록일]&lt;=$B$1)),상품자료[단가])</f>
        <v>46000</v>
      </c>
      <c r="E8" s="47"/>
      <c r="F8" s="47">
        <v>8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8"/>
      <c r="AJ8" s="37">
        <f t="shared" si="2"/>
        <v>8</v>
      </c>
      <c r="AK8" s="28">
        <f t="shared" si="3"/>
        <v>368000</v>
      </c>
    </row>
    <row r="9" spans="2:38" ht="15.75" customHeight="1" thickBot="1" x14ac:dyDescent="0.35">
      <c r="B9" s="79" t="s">
        <v>3</v>
      </c>
      <c r="C9" s="33">
        <v>1</v>
      </c>
      <c r="D9" s="35">
        <f>LOOKUP(2,1/((상품자료[상품]=B9)*(상품자료[단위]=C9)*(상품자료[등록일]&lt;=$B$1)),상품자료[단가])</f>
        <v>12900</v>
      </c>
      <c r="E9" s="47"/>
      <c r="F9" s="47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50"/>
      <c r="AJ9" s="38">
        <f t="shared" si="2"/>
        <v>0</v>
      </c>
      <c r="AK9" s="29">
        <f t="shared" si="3"/>
        <v>0</v>
      </c>
      <c r="AL9" s="77" t="s">
        <v>69</v>
      </c>
    </row>
    <row r="10" spans="2:38" ht="15.75" customHeight="1" thickBot="1" x14ac:dyDescent="0.35">
      <c r="B10" s="80" t="s">
        <v>13</v>
      </c>
      <c r="C10" s="34">
        <v>10</v>
      </c>
      <c r="D10" s="36">
        <f>LOOKUP(2,1/((상품자료[상품]=B10)*(상품자료[단위]=C10)*(상품자료[등록일]&lt;=$B$1)),상품자료[단가])</f>
        <v>41000</v>
      </c>
      <c r="E10" s="51"/>
      <c r="F10" s="51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39">
        <f t="shared" ref="AJ10" si="4">SUM(E10:AI10)</f>
        <v>0</v>
      </c>
      <c r="AK10" s="30">
        <f t="shared" ref="AK10" si="5">AJ10*D10</f>
        <v>0</v>
      </c>
      <c r="AL10" s="75">
        <f>SUM(AK5:AK10)</f>
        <v>2184000</v>
      </c>
    </row>
    <row r="11" spans="2:38" ht="15.75" customHeight="1" x14ac:dyDescent="0.3">
      <c r="B11" s="84" t="s">
        <v>27</v>
      </c>
      <c r="C11" s="71">
        <v>1</v>
      </c>
      <c r="D11" s="86">
        <f>LOOKUP(2,1/((상품자료[상품]=B11)*(상품자료[단위]=C11)*(상품자료[등록일]&lt;=$B$1)),상품자료[단가])</f>
        <v>27450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>
        <v>10</v>
      </c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4">
        <v>5</v>
      </c>
      <c r="AJ11" s="87">
        <f t="shared" si="2"/>
        <v>15</v>
      </c>
      <c r="AK11" s="74">
        <f t="shared" si="3"/>
        <v>411750</v>
      </c>
    </row>
    <row r="12" spans="2:38" ht="15.75" customHeight="1" x14ac:dyDescent="0.3">
      <c r="B12" s="82"/>
      <c r="C12" s="69"/>
      <c r="D12" s="24" t="s">
        <v>35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5"/>
      <c r="AJ12" s="38"/>
      <c r="AK12" s="29"/>
    </row>
    <row r="13" spans="2:38" ht="15.75" customHeight="1" x14ac:dyDescent="0.3">
      <c r="B13" s="88"/>
      <c r="C13" s="89"/>
      <c r="D13" s="90" t="s">
        <v>36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2"/>
      <c r="AJ13" s="93"/>
      <c r="AK13" s="94"/>
    </row>
    <row r="14" spans="2:38" ht="15.75" customHeight="1" x14ac:dyDescent="0.3">
      <c r="B14" s="95" t="s">
        <v>16</v>
      </c>
      <c r="C14" s="96">
        <v>1</v>
      </c>
      <c r="D14" s="97">
        <f>LOOKUP(2,1/((상품자료[상품]=B14)*(상품자료[단위]=C14)*(상품자료[등록일]&lt;=$B$1)),상품자료[단가])</f>
        <v>27310</v>
      </c>
      <c r="E14" s="98"/>
      <c r="F14" s="98"/>
      <c r="G14" s="98">
        <v>13</v>
      </c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9"/>
      <c r="AJ14" s="100">
        <f t="shared" ref="AJ14" si="6">SUM(E14:AI14)</f>
        <v>13</v>
      </c>
      <c r="AK14" s="101">
        <f t="shared" ref="AK14" si="7">AJ14*D14</f>
        <v>355030</v>
      </c>
    </row>
    <row r="15" spans="2:38" ht="15.75" customHeight="1" x14ac:dyDescent="0.3">
      <c r="B15" s="82"/>
      <c r="C15" s="69"/>
      <c r="D15" s="24" t="s">
        <v>35</v>
      </c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5"/>
      <c r="AJ15" s="38"/>
      <c r="AK15" s="29"/>
    </row>
    <row r="16" spans="2:38" ht="15.75" customHeight="1" x14ac:dyDescent="0.3">
      <c r="B16" s="88"/>
      <c r="C16" s="89"/>
      <c r="D16" s="90" t="s">
        <v>36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2"/>
      <c r="AJ16" s="93"/>
      <c r="AK16" s="94"/>
    </row>
    <row r="17" spans="2:37" ht="15.75" customHeight="1" x14ac:dyDescent="0.3">
      <c r="B17" s="95" t="s">
        <v>18</v>
      </c>
      <c r="C17" s="96">
        <v>1</v>
      </c>
      <c r="D17" s="97">
        <f>LOOKUP(2,1/((상품자료[상품]=B17)*(상품자료[단위]=C17)*(상품자료[등록일]&lt;=$B$1)),상품자료[단가])</f>
        <v>16420</v>
      </c>
      <c r="E17" s="98"/>
      <c r="F17" s="98"/>
      <c r="G17" s="98">
        <v>17</v>
      </c>
      <c r="H17" s="98"/>
      <c r="I17" s="98"/>
      <c r="J17" s="98"/>
      <c r="K17" s="98"/>
      <c r="L17" s="98"/>
      <c r="M17" s="98">
        <v>19</v>
      </c>
      <c r="N17" s="98"/>
      <c r="O17" s="98"/>
      <c r="P17" s="98"/>
      <c r="Q17" s="98"/>
      <c r="R17" s="98"/>
      <c r="S17" s="98"/>
      <c r="T17" s="98"/>
      <c r="U17" s="98"/>
      <c r="V17" s="98"/>
      <c r="W17" s="98">
        <v>15</v>
      </c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9">
        <v>10</v>
      </c>
      <c r="AJ17" s="100">
        <f t="shared" ref="AJ17" si="8">SUM(E17:AI17)</f>
        <v>61</v>
      </c>
      <c r="AK17" s="101">
        <f t="shared" ref="AK17" si="9">AJ17*D17</f>
        <v>1001620</v>
      </c>
    </row>
    <row r="18" spans="2:37" ht="15.75" customHeight="1" x14ac:dyDescent="0.3">
      <c r="B18" s="82"/>
      <c r="C18" s="69"/>
      <c r="D18" s="24" t="s">
        <v>35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5"/>
      <c r="AJ18" s="38"/>
      <c r="AK18" s="29"/>
    </row>
    <row r="19" spans="2:37" ht="15.75" customHeight="1" x14ac:dyDescent="0.3">
      <c r="B19" s="88"/>
      <c r="C19" s="89"/>
      <c r="D19" s="90" t="s">
        <v>36</v>
      </c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2"/>
      <c r="AJ19" s="93"/>
      <c r="AK19" s="94"/>
    </row>
    <row r="20" spans="2:37" ht="15.75" customHeight="1" x14ac:dyDescent="0.3">
      <c r="B20" s="95" t="s">
        <v>26</v>
      </c>
      <c r="C20" s="96">
        <v>1</v>
      </c>
      <c r="D20" s="97">
        <f>LOOKUP(2,1/((상품자료[상품]=B20)*(상품자료[단위]=C20)*(상품자료[등록일]&lt;=$B$1)),상품자료[단가])</f>
        <v>11280</v>
      </c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9"/>
      <c r="AJ20" s="100">
        <f t="shared" ref="AJ20" si="10">SUM(E20:AI20)</f>
        <v>0</v>
      </c>
      <c r="AK20" s="101">
        <f t="shared" ref="AK20" si="11">AJ20*D20</f>
        <v>0</v>
      </c>
    </row>
    <row r="21" spans="2:37" ht="15.75" customHeight="1" x14ac:dyDescent="0.3">
      <c r="B21" s="82"/>
      <c r="C21" s="69"/>
      <c r="D21" s="24" t="s">
        <v>35</v>
      </c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5"/>
      <c r="AJ21" s="38"/>
      <c r="AK21" s="29"/>
    </row>
    <row r="22" spans="2:37" ht="15.75" customHeight="1" x14ac:dyDescent="0.3">
      <c r="B22" s="88"/>
      <c r="C22" s="89"/>
      <c r="D22" s="90" t="s">
        <v>36</v>
      </c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2"/>
      <c r="AJ22" s="93"/>
      <c r="AK22" s="94"/>
    </row>
    <row r="23" spans="2:37" ht="15.75" customHeight="1" x14ac:dyDescent="0.3">
      <c r="B23" s="95" t="s">
        <v>30</v>
      </c>
      <c r="C23" s="96">
        <v>1</v>
      </c>
      <c r="D23" s="97">
        <f>LOOKUP(2,1/((상품자료[상품]=B23)*(상품자료[단위]=C23)*(상품자료[등록일]&lt;=$B$1)),상품자료[단가])</f>
        <v>16420</v>
      </c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9"/>
      <c r="AJ23" s="100">
        <f t="shared" ref="AJ23" si="12">SUM(E23:AI23)</f>
        <v>0</v>
      </c>
      <c r="AK23" s="101">
        <f t="shared" ref="AK23" si="13">AJ23*D23</f>
        <v>0</v>
      </c>
    </row>
    <row r="24" spans="2:37" ht="15.75" customHeight="1" x14ac:dyDescent="0.3">
      <c r="B24" s="82"/>
      <c r="C24" s="69"/>
      <c r="D24" s="24" t="s">
        <v>35</v>
      </c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5"/>
      <c r="AJ24" s="38"/>
      <c r="AK24" s="29"/>
    </row>
    <row r="25" spans="2:37" ht="15.75" customHeight="1" x14ac:dyDescent="0.3">
      <c r="B25" s="88"/>
      <c r="C25" s="89"/>
      <c r="D25" s="90" t="s">
        <v>36</v>
      </c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2"/>
      <c r="AJ25" s="93"/>
      <c r="AK25" s="94"/>
    </row>
    <row r="26" spans="2:37" ht="15.75" customHeight="1" x14ac:dyDescent="0.3">
      <c r="B26" s="95" t="s">
        <v>29</v>
      </c>
      <c r="C26" s="96">
        <v>1</v>
      </c>
      <c r="D26" s="97">
        <f>LOOKUP(2,1/((상품자료[상품]=B26)*(상품자료[단위]=C26)*(상품자료[등록일]&lt;=$B$1)),상품자료[단가])</f>
        <v>14360</v>
      </c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102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9"/>
      <c r="AJ26" s="100">
        <f t="shared" ref="AJ26" si="14">SUM(E26:AI26)</f>
        <v>0</v>
      </c>
      <c r="AK26" s="101">
        <f t="shared" ref="AK26" si="15">AJ26*D26</f>
        <v>0</v>
      </c>
    </row>
    <row r="27" spans="2:37" ht="15.75" customHeight="1" x14ac:dyDescent="0.3">
      <c r="B27" s="82"/>
      <c r="C27" s="69"/>
      <c r="D27" s="24" t="s">
        <v>35</v>
      </c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64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5"/>
      <c r="AJ27" s="38"/>
      <c r="AK27" s="29"/>
    </row>
    <row r="28" spans="2:37" ht="15.75" customHeight="1" x14ac:dyDescent="0.3">
      <c r="B28" s="88"/>
      <c r="C28" s="89"/>
      <c r="D28" s="90" t="s">
        <v>36</v>
      </c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103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2"/>
      <c r="AJ28" s="93"/>
      <c r="AK28" s="94"/>
    </row>
    <row r="29" spans="2:37" ht="15.75" customHeight="1" x14ac:dyDescent="0.3">
      <c r="B29" s="95" t="s">
        <v>28</v>
      </c>
      <c r="C29" s="96">
        <v>1</v>
      </c>
      <c r="D29" s="97">
        <f>LOOKUP(2,1/((상품자료[상품]=B29)*(상품자료[단위]=C29)*(상품자료[등록일]&lt;=$B$1)),상품자료[단가])</f>
        <v>7700</v>
      </c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9"/>
      <c r="AJ29" s="100">
        <f t="shared" ref="AJ29" si="16">SUM(E29:AI29)</f>
        <v>0</v>
      </c>
      <c r="AK29" s="101">
        <f t="shared" ref="AK29" si="17">AJ29*D29</f>
        <v>0</v>
      </c>
    </row>
    <row r="30" spans="2:37" ht="15.75" customHeight="1" x14ac:dyDescent="0.3">
      <c r="B30" s="82"/>
      <c r="C30" s="69"/>
      <c r="D30" s="24" t="s">
        <v>35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5"/>
      <c r="AJ30" s="38"/>
      <c r="AK30" s="29"/>
    </row>
    <row r="31" spans="2:37" ht="15.75" customHeight="1" x14ac:dyDescent="0.3">
      <c r="B31" s="88"/>
      <c r="C31" s="89"/>
      <c r="D31" s="90" t="s">
        <v>36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2"/>
      <c r="AJ31" s="93"/>
      <c r="AK31" s="94"/>
    </row>
    <row r="32" spans="2:37" ht="15.75" customHeight="1" x14ac:dyDescent="0.3">
      <c r="B32" s="95" t="s">
        <v>31</v>
      </c>
      <c r="C32" s="96">
        <v>1</v>
      </c>
      <c r="D32" s="97">
        <f>LOOKUP(2,1/((상품자료[상품]=B32)*(상품자료[단위]=C32)*(상품자료[등록일]&lt;=$B$1)),상품자료[단가])</f>
        <v>6370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>
        <v>15</v>
      </c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9"/>
      <c r="AJ32" s="100">
        <f t="shared" ref="AJ32" si="18">SUM(E32:AI32)</f>
        <v>15</v>
      </c>
      <c r="AK32" s="101">
        <f t="shared" ref="AK32" si="19">AJ32*D32</f>
        <v>95550</v>
      </c>
    </row>
    <row r="33" spans="2:38" ht="15.75" customHeight="1" x14ac:dyDescent="0.3">
      <c r="B33" s="82"/>
      <c r="C33" s="69"/>
      <c r="D33" s="24" t="s">
        <v>35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5"/>
      <c r="AJ33" s="38"/>
      <c r="AK33" s="29"/>
    </row>
    <row r="34" spans="2:38" ht="15.75" customHeight="1" x14ac:dyDescent="0.3">
      <c r="B34" s="88"/>
      <c r="C34" s="89"/>
      <c r="D34" s="90" t="s">
        <v>36</v>
      </c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2"/>
      <c r="AJ34" s="93"/>
      <c r="AK34" s="94"/>
    </row>
    <row r="35" spans="2:38" ht="15.75" customHeight="1" x14ac:dyDescent="0.3">
      <c r="B35" s="81" t="s">
        <v>32</v>
      </c>
      <c r="C35" s="69">
        <v>1</v>
      </c>
      <c r="D35" s="31">
        <f>LOOKUP(2,1/((상품자료[상품]=B35)*(상품자료[단위]=C35)*(상품자료[등록일]&lt;=$B$1)),상품자료[단가])</f>
        <v>15900</v>
      </c>
      <c r="E35" s="52"/>
      <c r="F35" s="52">
        <v>28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5"/>
      <c r="AJ35" s="37">
        <f t="shared" ref="AJ35" si="20">SUM(E35:AI35)</f>
        <v>28</v>
      </c>
      <c r="AK35" s="28">
        <f t="shared" ref="AK35" si="21">AJ35*D35</f>
        <v>445200</v>
      </c>
    </row>
    <row r="36" spans="2:38" ht="15.75" customHeight="1" thickBot="1" x14ac:dyDescent="0.35">
      <c r="B36" s="82"/>
      <c r="C36" s="69"/>
      <c r="D36" s="24" t="s">
        <v>35</v>
      </c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5"/>
      <c r="AJ36" s="38"/>
      <c r="AK36" s="29"/>
      <c r="AL36" s="77" t="s">
        <v>70</v>
      </c>
    </row>
    <row r="37" spans="2:38" ht="15.75" customHeight="1" thickBot="1" x14ac:dyDescent="0.35">
      <c r="B37" s="83"/>
      <c r="C37" s="70"/>
      <c r="D37" s="22" t="s">
        <v>36</v>
      </c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7"/>
      <c r="AJ37" s="39"/>
      <c r="AK37" s="30"/>
      <c r="AL37" s="76">
        <f>SUM(AK11:AK37)</f>
        <v>2309150</v>
      </c>
    </row>
    <row r="38" spans="2:38" ht="15.75" customHeight="1" x14ac:dyDescent="0.3">
      <c r="B38" s="104" t="s">
        <v>55</v>
      </c>
      <c r="C38" s="105">
        <v>1</v>
      </c>
      <c r="D38" s="106">
        <f>LOOKUP(2,1/((상품자료[상품]=B38)*(상품자료[단위]=C38)*(상품자료[등록일]&lt;=$B$1)),상품자료[단가])</f>
        <v>2800</v>
      </c>
      <c r="E38" s="107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9"/>
      <c r="AJ38" s="110">
        <f>SUM(E38:AI38)</f>
        <v>0</v>
      </c>
      <c r="AK38" s="111">
        <f>AJ38*D38</f>
        <v>0</v>
      </c>
    </row>
    <row r="39" spans="2:38" ht="15.75" customHeight="1" x14ac:dyDescent="0.3">
      <c r="B39" s="112" t="s">
        <v>56</v>
      </c>
      <c r="C39" s="113">
        <v>1</v>
      </c>
      <c r="D39" s="114">
        <f>LOOKUP(2,1/((상품자료[상품]=B39)*(상품자료[단위]=C39)*(상품자료[등록일]&lt;=$B$1)),상품자료[단가])</f>
        <v>3300</v>
      </c>
      <c r="E39" s="115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7"/>
      <c r="AJ39" s="118">
        <f>SUM(E39:AI39)</f>
        <v>0</v>
      </c>
      <c r="AK39" s="119">
        <f>AJ39*D39</f>
        <v>0</v>
      </c>
    </row>
    <row r="40" spans="2:38" ht="15.75" customHeight="1" x14ac:dyDescent="0.3">
      <c r="B40" s="112" t="s">
        <v>57</v>
      </c>
      <c r="C40" s="113">
        <v>1</v>
      </c>
      <c r="D40" s="114">
        <f>LOOKUP(2,1/((상품자료[상품]=B40)*(상품자료[단위]=C40)*(상품자료[등록일]&lt;=$B$1)),상품자료[단가])</f>
        <v>2300</v>
      </c>
      <c r="E40" s="115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7"/>
      <c r="AJ40" s="118">
        <f t="shared" ref="AJ40:AJ51" si="22">SUM(E40:AI40)</f>
        <v>0</v>
      </c>
      <c r="AK40" s="119">
        <f t="shared" ref="AK40:AK51" si="23">AJ40*D40</f>
        <v>0</v>
      </c>
    </row>
    <row r="41" spans="2:38" ht="15.75" customHeight="1" x14ac:dyDescent="0.3">
      <c r="B41" s="112" t="s">
        <v>58</v>
      </c>
      <c r="C41" s="113">
        <v>1</v>
      </c>
      <c r="D41" s="114">
        <f>LOOKUP(2,1/((상품자료[상품]=B41)*(상품자료[단위]=C41)*(상품자료[등록일]&lt;=$B$1)),상품자료[단가])</f>
        <v>2700</v>
      </c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7"/>
      <c r="AJ41" s="118">
        <f t="shared" si="22"/>
        <v>0</v>
      </c>
      <c r="AK41" s="119">
        <f t="shared" si="23"/>
        <v>0</v>
      </c>
    </row>
    <row r="42" spans="2:38" ht="15.75" customHeight="1" x14ac:dyDescent="0.3">
      <c r="B42" s="112" t="s">
        <v>59</v>
      </c>
      <c r="C42" s="113">
        <v>1</v>
      </c>
      <c r="D42" s="114">
        <f>LOOKUP(2,1/((상품자료[상품]=B42)*(상품자료[단위]=C42)*(상품자료[등록일]&lt;=$B$1)),상품자료[단가])</f>
        <v>15000</v>
      </c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7"/>
      <c r="AJ42" s="118">
        <f t="shared" si="22"/>
        <v>0</v>
      </c>
      <c r="AK42" s="119">
        <f t="shared" si="23"/>
        <v>0</v>
      </c>
    </row>
    <row r="43" spans="2:38" ht="15.75" customHeight="1" x14ac:dyDescent="0.3">
      <c r="B43" s="112" t="s">
        <v>60</v>
      </c>
      <c r="C43" s="113">
        <v>1</v>
      </c>
      <c r="D43" s="114">
        <f>LOOKUP(2,1/((상품자료[상품]=B43)*(상품자료[단위]=C43)*(상품자료[등록일]&lt;=$B$1)),상품자료[단가])</f>
        <v>1600</v>
      </c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7"/>
      <c r="AJ43" s="118">
        <f t="shared" si="22"/>
        <v>0</v>
      </c>
      <c r="AK43" s="119">
        <f t="shared" si="23"/>
        <v>0</v>
      </c>
    </row>
    <row r="44" spans="2:38" ht="15.75" customHeight="1" x14ac:dyDescent="0.3">
      <c r="B44" s="112" t="s">
        <v>61</v>
      </c>
      <c r="C44" s="113">
        <v>1</v>
      </c>
      <c r="D44" s="114">
        <f>LOOKUP(2,1/((상품자료[상품]=B44)*(상품자료[단위]=C44)*(상품자료[등록일]&lt;=$B$1)),상품자료[단가])</f>
        <v>2300</v>
      </c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7"/>
      <c r="AJ44" s="118">
        <f t="shared" si="22"/>
        <v>0</v>
      </c>
      <c r="AK44" s="119">
        <f t="shared" si="23"/>
        <v>0</v>
      </c>
    </row>
    <row r="45" spans="2:38" ht="15.75" customHeight="1" x14ac:dyDescent="0.3">
      <c r="B45" s="112" t="s">
        <v>62</v>
      </c>
      <c r="C45" s="113">
        <v>1</v>
      </c>
      <c r="D45" s="114">
        <f>LOOKUP(2,1/((상품자료[상품]=B45)*(상품자료[단위]=C45)*(상품자료[등록일]&lt;=$B$1)),상품자료[단가])</f>
        <v>3600</v>
      </c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7"/>
      <c r="AJ45" s="118">
        <f t="shared" si="22"/>
        <v>0</v>
      </c>
      <c r="AK45" s="119">
        <f t="shared" si="23"/>
        <v>0</v>
      </c>
    </row>
    <row r="46" spans="2:38" ht="15.75" customHeight="1" x14ac:dyDescent="0.3">
      <c r="B46" s="112" t="s">
        <v>63</v>
      </c>
      <c r="C46" s="113">
        <v>1</v>
      </c>
      <c r="D46" s="114">
        <f>LOOKUP(2,1/((상품자료[상품]=B46)*(상품자료[단위]=C46)*(상품자료[등록일]&lt;=$B$1)),상품자료[단가])</f>
        <v>13600</v>
      </c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7"/>
      <c r="AJ46" s="118">
        <f t="shared" si="22"/>
        <v>0</v>
      </c>
      <c r="AK46" s="119">
        <f t="shared" si="23"/>
        <v>0</v>
      </c>
    </row>
    <row r="47" spans="2:38" ht="15.75" customHeight="1" x14ac:dyDescent="0.3">
      <c r="B47" s="112" t="s">
        <v>64</v>
      </c>
      <c r="C47" s="113">
        <v>1</v>
      </c>
      <c r="D47" s="114">
        <f>LOOKUP(2,1/((상품자료[상품]=B47)*(상품자료[단위]=C47)*(상품자료[등록일]&lt;=$B$1)),상품자료[단가])</f>
        <v>5000</v>
      </c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7"/>
      <c r="AJ47" s="118">
        <f t="shared" si="22"/>
        <v>0</v>
      </c>
      <c r="AK47" s="119">
        <f t="shared" si="23"/>
        <v>0</v>
      </c>
    </row>
    <row r="48" spans="2:38" ht="15.75" customHeight="1" x14ac:dyDescent="0.3">
      <c r="B48" s="112" t="s">
        <v>65</v>
      </c>
      <c r="C48" s="113">
        <v>1</v>
      </c>
      <c r="D48" s="114">
        <f>LOOKUP(2,1/((상품자료[상품]=B48)*(상품자료[단위]=C48)*(상품자료[등록일]&lt;=$B$1)),상품자료[단가])</f>
        <v>6300</v>
      </c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7"/>
      <c r="AJ48" s="118">
        <f t="shared" si="22"/>
        <v>0</v>
      </c>
      <c r="AK48" s="119">
        <f t="shared" si="23"/>
        <v>0</v>
      </c>
    </row>
    <row r="49" spans="2:38" ht="15.75" customHeight="1" x14ac:dyDescent="0.3">
      <c r="B49" s="112" t="s">
        <v>72</v>
      </c>
      <c r="C49" s="113">
        <v>1</v>
      </c>
      <c r="D49" s="114">
        <f>LOOKUP(2,1/((상품자료[상품]=B49)*(상품자료[단위]=C49)*(상품자료[등록일]&lt;=$B$1)),상품자료[단가])</f>
        <v>0</v>
      </c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7"/>
      <c r="AJ49" s="118">
        <f t="shared" si="22"/>
        <v>0</v>
      </c>
      <c r="AK49" s="119">
        <f t="shared" si="23"/>
        <v>0</v>
      </c>
    </row>
    <row r="50" spans="2:38" ht="15.75" customHeight="1" x14ac:dyDescent="0.3">
      <c r="B50" s="112" t="s">
        <v>74</v>
      </c>
      <c r="C50" s="113">
        <v>1</v>
      </c>
      <c r="D50" s="114">
        <f>LOOKUP(2,1/((상품자료[상품]=B50)*(상품자료[단위]=C50)*(상품자료[등록일]&lt;=$B$1)),상품자료[단가])</f>
        <v>0</v>
      </c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7"/>
      <c r="AJ50" s="118">
        <f t="shared" si="22"/>
        <v>0</v>
      </c>
      <c r="AK50" s="119">
        <f t="shared" si="23"/>
        <v>0</v>
      </c>
    </row>
    <row r="51" spans="2:38" ht="15.75" customHeight="1" thickBot="1" x14ac:dyDescent="0.35">
      <c r="B51" s="112" t="s">
        <v>66</v>
      </c>
      <c r="C51" s="113" t="s">
        <v>68</v>
      </c>
      <c r="D51" s="114">
        <f>LOOKUP(2,1/((상품자료[상품]=B51)*(상품자료[단위]=C51)*(상품자료[등록일]&lt;=$B$1)),상품자료[단가])</f>
        <v>10400</v>
      </c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7"/>
      <c r="AJ51" s="118">
        <f t="shared" si="22"/>
        <v>0</v>
      </c>
      <c r="AK51" s="119">
        <f t="shared" si="23"/>
        <v>0</v>
      </c>
      <c r="AL51" s="77" t="s">
        <v>71</v>
      </c>
    </row>
    <row r="52" spans="2:38" ht="15.75" customHeight="1" thickBot="1" x14ac:dyDescent="0.35">
      <c r="B52" s="120" t="s">
        <v>67</v>
      </c>
      <c r="C52" s="121">
        <v>1</v>
      </c>
      <c r="D52" s="122">
        <f>LOOKUP(2,1/((상품자료[상품]=B52)*(상품자료[단위]=C52)*(상품자료[등록일]&lt;=$B$1)),상품자료[단가])</f>
        <v>6500</v>
      </c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4"/>
      <c r="AJ52" s="125">
        <f>SUM(E52:AI52)</f>
        <v>0</v>
      </c>
      <c r="AK52" s="126">
        <f>AJ52*D52</f>
        <v>0</v>
      </c>
      <c r="AL52" s="76">
        <f>SUM(AK38:AK52)</f>
        <v>0</v>
      </c>
    </row>
  </sheetData>
  <mergeCells count="20">
    <mergeCell ref="C26:C28"/>
    <mergeCell ref="C29:C31"/>
    <mergeCell ref="C32:C34"/>
    <mergeCell ref="C35:C37"/>
    <mergeCell ref="B26:B28"/>
    <mergeCell ref="B29:B31"/>
    <mergeCell ref="B32:B34"/>
    <mergeCell ref="B35:B37"/>
    <mergeCell ref="AE1:AI1"/>
    <mergeCell ref="AC1:AD1"/>
    <mergeCell ref="B23:B25"/>
    <mergeCell ref="B14:B16"/>
    <mergeCell ref="B11:B13"/>
    <mergeCell ref="B17:B19"/>
    <mergeCell ref="B20:B22"/>
    <mergeCell ref="C11:C13"/>
    <mergeCell ref="C14:C16"/>
    <mergeCell ref="C17:C19"/>
    <mergeCell ref="C20:C22"/>
    <mergeCell ref="C23:C25"/>
  </mergeCells>
  <phoneticPr fontId="1" type="noConversion"/>
  <conditionalFormatting sqref="E4:AI4">
    <cfRule type="expression" dxfId="12" priority="12">
      <formula>WEEKDAY(E4,2)=6</formula>
    </cfRule>
    <cfRule type="expression" dxfId="11" priority="13">
      <formula>WEEKDAY(E4,2)=7</formula>
    </cfRule>
  </conditionalFormatting>
  <conditionalFormatting sqref="D5:D10">
    <cfRule type="expression" dxfId="10" priority="11">
      <formula>$M5="취소"</formula>
    </cfRule>
  </conditionalFormatting>
  <conditionalFormatting sqref="D11">
    <cfRule type="expression" dxfId="9" priority="10">
      <formula>$M11="취소"</formula>
    </cfRule>
  </conditionalFormatting>
  <conditionalFormatting sqref="D14">
    <cfRule type="expression" dxfId="8" priority="9">
      <formula>$M14="취소"</formula>
    </cfRule>
  </conditionalFormatting>
  <conditionalFormatting sqref="D17">
    <cfRule type="expression" dxfId="7" priority="8">
      <formula>$M17="취소"</formula>
    </cfRule>
  </conditionalFormatting>
  <conditionalFormatting sqref="D20">
    <cfRule type="expression" dxfId="6" priority="7">
      <formula>$M20="취소"</formula>
    </cfRule>
  </conditionalFormatting>
  <conditionalFormatting sqref="D23">
    <cfRule type="expression" dxfId="5" priority="6">
      <formula>$M23="취소"</formula>
    </cfRule>
  </conditionalFormatting>
  <conditionalFormatting sqref="D26">
    <cfRule type="expression" dxfId="4" priority="5">
      <formula>$M26="취소"</formula>
    </cfRule>
  </conditionalFormatting>
  <conditionalFormatting sqref="D29">
    <cfRule type="expression" dxfId="3" priority="4">
      <formula>$M29="취소"</formula>
    </cfRule>
  </conditionalFormatting>
  <conditionalFormatting sqref="D32">
    <cfRule type="expression" dxfId="2" priority="3">
      <formula>$M32="취소"</formula>
    </cfRule>
  </conditionalFormatting>
  <conditionalFormatting sqref="D35">
    <cfRule type="expression" dxfId="1" priority="2">
      <formula>$M35="취소"</formula>
    </cfRule>
  </conditionalFormatting>
  <conditionalFormatting sqref="D38:D52">
    <cfRule type="expression" dxfId="0" priority="1">
      <formula>$M38="취소"</formula>
    </cfRule>
  </conditionalFormatting>
  <dataValidations count="3">
    <dataValidation allowBlank="1" showInputMessage="1" showErrorMessage="1" promptTitle="해당월 조회" prompt="납기일 기준으로 매월 조회가 가능합니다._x000a_예1) 2021-10-1  , 2021-11-1" sqref="B1" xr:uid="{357BF968-A6C8-4F05-83A4-D6C2119AFCEE}"/>
    <dataValidation allowBlank="1" showInputMessage="1" showErrorMessage="1" promptTitle="기관명" prompt="해당기관을 선택해 주세요_x000a_만일 타기관을 지우고자 한다면 &quot;상품자료&quot;sheet에서_x000a_타기관을 삭제후 공란없이 범위를 좁혀주세요" sqref="AC1:AD1" xr:uid="{C9BE8A60-EEA0-49D2-81CF-81AD2007D289}"/>
    <dataValidation allowBlank="1" showInputMessage="1" showErrorMessage="1" promptTitle="단가조회" prompt="조회월 기준으로 조회일 전에 등록된 단가를 불러옵니다" sqref="D4" xr:uid="{9D61458B-2F18-41E0-A2F8-F636A96F2479}"/>
  </dataValidations>
  <pageMargins left="0.25" right="0.25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FA84-9F4A-4D0F-B0A8-212FA8DB0A55}">
  <sheetPr>
    <tabColor rgb="FFFF0000"/>
    <pageSetUpPr fitToPage="1"/>
  </sheetPr>
  <dimension ref="A1:G68"/>
  <sheetViews>
    <sheetView topLeftCell="A42" workbookViewId="0">
      <selection activeCell="F53" sqref="F53"/>
    </sheetView>
  </sheetViews>
  <sheetFormatPr defaultRowHeight="16.5" x14ac:dyDescent="0.3"/>
  <cols>
    <col min="1" max="1" width="1.75" customWidth="1"/>
    <col min="2" max="2" width="11" customWidth="1"/>
    <col min="3" max="3" width="20.625" customWidth="1"/>
    <col min="4" max="4" width="13.5" customWidth="1"/>
    <col min="5" max="6" width="11" customWidth="1"/>
    <col min="7" max="7" width="4.875" customWidth="1"/>
  </cols>
  <sheetData>
    <row r="1" spans="1:7" ht="19.5" customHeight="1" x14ac:dyDescent="0.3">
      <c r="A1" s="3"/>
      <c r="B1" s="46" t="s">
        <v>40</v>
      </c>
      <c r="C1" s="3"/>
      <c r="D1" s="3"/>
      <c r="E1" s="3"/>
      <c r="F1" s="3"/>
      <c r="G1" s="3"/>
    </row>
    <row r="2" spans="1:7" x14ac:dyDescent="0.3">
      <c r="A2" s="3"/>
      <c r="B2" s="4" t="s">
        <v>4</v>
      </c>
      <c r="C2" s="4" t="s">
        <v>10</v>
      </c>
      <c r="D2" s="4" t="s">
        <v>5</v>
      </c>
      <c r="E2" s="5" t="s">
        <v>7</v>
      </c>
      <c r="F2" s="5" t="s">
        <v>6</v>
      </c>
      <c r="G2" s="5"/>
    </row>
    <row r="3" spans="1:7" x14ac:dyDescent="0.3">
      <c r="A3" s="3"/>
      <c r="B3" s="6" t="s">
        <v>8</v>
      </c>
      <c r="C3" s="1" t="s">
        <v>0</v>
      </c>
      <c r="D3" s="7">
        <v>44197</v>
      </c>
      <c r="E3" s="8">
        <v>10</v>
      </c>
      <c r="F3" s="2">
        <v>41000</v>
      </c>
      <c r="G3" s="2"/>
    </row>
    <row r="4" spans="1:7" x14ac:dyDescent="0.3">
      <c r="A4" s="3"/>
      <c r="B4" s="6" t="s">
        <v>8</v>
      </c>
      <c r="C4" s="1" t="s">
        <v>1</v>
      </c>
      <c r="D4" s="7">
        <v>44197</v>
      </c>
      <c r="E4" s="9">
        <v>10</v>
      </c>
      <c r="F4" s="2">
        <v>37500</v>
      </c>
      <c r="G4" s="2"/>
    </row>
    <row r="5" spans="1:7" x14ac:dyDescent="0.3">
      <c r="A5" s="3"/>
      <c r="B5" s="6" t="s">
        <v>8</v>
      </c>
      <c r="C5" s="1" t="s">
        <v>9</v>
      </c>
      <c r="D5" s="7">
        <v>44197</v>
      </c>
      <c r="E5" s="9">
        <v>10</v>
      </c>
      <c r="F5" s="2">
        <v>42500</v>
      </c>
      <c r="G5" s="2"/>
    </row>
    <row r="6" spans="1:7" x14ac:dyDescent="0.3">
      <c r="B6" s="6" t="s">
        <v>8</v>
      </c>
      <c r="C6" s="1" t="s">
        <v>2</v>
      </c>
      <c r="D6" s="7">
        <v>44197</v>
      </c>
      <c r="E6" s="10">
        <v>1</v>
      </c>
      <c r="F6" s="2">
        <v>50000</v>
      </c>
      <c r="G6" s="2"/>
    </row>
    <row r="7" spans="1:7" x14ac:dyDescent="0.3">
      <c r="B7" s="6" t="s">
        <v>8</v>
      </c>
      <c r="C7" s="1" t="s">
        <v>3</v>
      </c>
      <c r="D7" s="7">
        <v>44197</v>
      </c>
      <c r="E7" s="10">
        <v>1</v>
      </c>
      <c r="F7" s="40">
        <v>13880</v>
      </c>
      <c r="G7" s="40"/>
    </row>
    <row r="8" spans="1:7" x14ac:dyDescent="0.3">
      <c r="B8" s="6" t="s">
        <v>8</v>
      </c>
      <c r="C8" s="1" t="s">
        <v>14</v>
      </c>
      <c r="D8" s="7">
        <v>44197</v>
      </c>
      <c r="E8" s="10">
        <v>10</v>
      </c>
      <c r="F8" s="2">
        <v>41000</v>
      </c>
      <c r="G8" s="2"/>
    </row>
    <row r="9" spans="1:7" x14ac:dyDescent="0.3">
      <c r="B9" s="6" t="s">
        <v>8</v>
      </c>
      <c r="C9" s="1" t="s">
        <v>15</v>
      </c>
      <c r="D9" s="7">
        <v>44501</v>
      </c>
      <c r="E9" s="10">
        <v>1</v>
      </c>
      <c r="F9" s="2">
        <v>27900</v>
      </c>
      <c r="G9" s="2"/>
    </row>
    <row r="10" spans="1:7" x14ac:dyDescent="0.3">
      <c r="B10" s="6" t="s">
        <v>8</v>
      </c>
      <c r="C10" s="1" t="s">
        <v>17</v>
      </c>
      <c r="D10" s="7">
        <v>44501</v>
      </c>
      <c r="E10" s="10">
        <v>1</v>
      </c>
      <c r="F10" s="2">
        <v>27700</v>
      </c>
      <c r="G10" s="2"/>
    </row>
    <row r="11" spans="1:7" x14ac:dyDescent="0.3">
      <c r="B11" s="6" t="s">
        <v>8</v>
      </c>
      <c r="C11" s="1" t="s">
        <v>19</v>
      </c>
      <c r="D11" s="7">
        <v>44501</v>
      </c>
      <c r="E11" s="10">
        <v>1</v>
      </c>
      <c r="F11" s="2">
        <v>14400</v>
      </c>
      <c r="G11" s="2"/>
    </row>
    <row r="12" spans="1:7" x14ac:dyDescent="0.3">
      <c r="B12" s="6" t="s">
        <v>8</v>
      </c>
      <c r="C12" s="1" t="s">
        <v>20</v>
      </c>
      <c r="D12" s="7">
        <v>44501</v>
      </c>
      <c r="E12" s="10">
        <v>1</v>
      </c>
      <c r="F12" s="2">
        <v>11400</v>
      </c>
      <c r="G12" s="2"/>
    </row>
    <row r="13" spans="1:7" x14ac:dyDescent="0.3">
      <c r="B13" s="16" t="s">
        <v>8</v>
      </c>
      <c r="C13" s="18" t="s">
        <v>21</v>
      </c>
      <c r="D13" s="17">
        <v>44501</v>
      </c>
      <c r="E13" s="10">
        <v>1</v>
      </c>
      <c r="F13" s="2">
        <v>14400</v>
      </c>
      <c r="G13" s="2"/>
    </row>
    <row r="14" spans="1:7" x14ac:dyDescent="0.3">
      <c r="B14" s="16" t="s">
        <v>8</v>
      </c>
      <c r="C14" s="18" t="s">
        <v>22</v>
      </c>
      <c r="D14" s="17">
        <v>44501</v>
      </c>
      <c r="E14" s="10">
        <v>1</v>
      </c>
      <c r="F14" s="2">
        <v>12800</v>
      </c>
      <c r="G14" s="2"/>
    </row>
    <row r="15" spans="1:7" x14ac:dyDescent="0.3">
      <c r="B15" s="16" t="s">
        <v>8</v>
      </c>
      <c r="C15" s="18" t="s">
        <v>23</v>
      </c>
      <c r="D15" s="17">
        <v>44501</v>
      </c>
      <c r="E15" s="10">
        <v>1</v>
      </c>
      <c r="F15" s="2">
        <v>7700</v>
      </c>
      <c r="G15" s="2"/>
    </row>
    <row r="16" spans="1:7" x14ac:dyDescent="0.3">
      <c r="B16" s="6" t="s">
        <v>8</v>
      </c>
      <c r="C16" s="18" t="s">
        <v>24</v>
      </c>
      <c r="D16" s="19">
        <v>44501</v>
      </c>
      <c r="E16" s="10">
        <v>1</v>
      </c>
      <c r="F16" s="20">
        <v>6000</v>
      </c>
      <c r="G16" s="20"/>
    </row>
    <row r="17" spans="2:7" ht="17.25" thickBot="1" x14ac:dyDescent="0.35">
      <c r="B17" s="41" t="s">
        <v>8</v>
      </c>
      <c r="C17" s="42" t="s">
        <v>25</v>
      </c>
      <c r="D17" s="43">
        <v>44501</v>
      </c>
      <c r="E17" s="44">
        <v>1</v>
      </c>
      <c r="F17" s="45">
        <v>15400</v>
      </c>
      <c r="G17" s="2"/>
    </row>
    <row r="18" spans="2:7" x14ac:dyDescent="0.3">
      <c r="B18" s="16" t="s">
        <v>8</v>
      </c>
      <c r="C18" s="1" t="s">
        <v>39</v>
      </c>
      <c r="D18" s="17">
        <v>44621</v>
      </c>
      <c r="E18" s="10">
        <v>10</v>
      </c>
      <c r="F18" s="2">
        <v>41000</v>
      </c>
    </row>
    <row r="19" spans="2:7" x14ac:dyDescent="0.3">
      <c r="B19" s="16" t="s">
        <v>8</v>
      </c>
      <c r="C19" s="1" t="s">
        <v>9</v>
      </c>
      <c r="D19" s="17">
        <v>44621</v>
      </c>
      <c r="E19" s="10">
        <v>10</v>
      </c>
      <c r="F19" s="2">
        <v>42500</v>
      </c>
    </row>
    <row r="20" spans="2:7" x14ac:dyDescent="0.3">
      <c r="B20" s="16" t="s">
        <v>8</v>
      </c>
      <c r="C20" s="1" t="s">
        <v>2</v>
      </c>
      <c r="D20" s="17">
        <v>44621</v>
      </c>
      <c r="E20" s="10">
        <v>1</v>
      </c>
      <c r="F20" s="2">
        <v>46200</v>
      </c>
    </row>
    <row r="21" spans="2:7" x14ac:dyDescent="0.3">
      <c r="B21" s="16" t="s">
        <v>8</v>
      </c>
      <c r="C21" s="1" t="s">
        <v>3</v>
      </c>
      <c r="D21" s="17">
        <v>44621</v>
      </c>
      <c r="E21" s="10">
        <v>1</v>
      </c>
      <c r="F21" s="2">
        <v>13880</v>
      </c>
    </row>
    <row r="22" spans="2:7" x14ac:dyDescent="0.3">
      <c r="B22" s="16" t="s">
        <v>8</v>
      </c>
      <c r="C22" s="18" t="s">
        <v>25</v>
      </c>
      <c r="D22" s="17">
        <v>44621</v>
      </c>
      <c r="E22" s="10">
        <v>1</v>
      </c>
      <c r="F22" s="2">
        <v>15400</v>
      </c>
    </row>
    <row r="23" spans="2:7" x14ac:dyDescent="0.3">
      <c r="B23" s="16" t="s">
        <v>8</v>
      </c>
      <c r="C23" s="18" t="s">
        <v>23</v>
      </c>
      <c r="D23" s="17">
        <v>44621</v>
      </c>
      <c r="E23" s="10">
        <v>1</v>
      </c>
      <c r="F23" s="2">
        <v>7700</v>
      </c>
    </row>
    <row r="24" spans="2:7" x14ac:dyDescent="0.3">
      <c r="B24" s="16" t="s">
        <v>8</v>
      </c>
      <c r="C24" s="18" t="s">
        <v>24</v>
      </c>
      <c r="D24" s="17">
        <v>44621</v>
      </c>
      <c r="E24" s="10">
        <v>1</v>
      </c>
      <c r="F24" s="2">
        <v>6000</v>
      </c>
    </row>
    <row r="25" spans="2:7" x14ac:dyDescent="0.3">
      <c r="B25" s="16" t="s">
        <v>8</v>
      </c>
      <c r="C25" s="1" t="s">
        <v>17</v>
      </c>
      <c r="D25" s="17">
        <v>44621</v>
      </c>
      <c r="E25" s="10">
        <v>1</v>
      </c>
      <c r="F25" s="2">
        <v>27700</v>
      </c>
    </row>
    <row r="26" spans="2:7" x14ac:dyDescent="0.3">
      <c r="B26" s="16" t="s">
        <v>8</v>
      </c>
      <c r="C26" s="18" t="s">
        <v>21</v>
      </c>
      <c r="D26" s="17">
        <v>44621</v>
      </c>
      <c r="E26" s="10">
        <v>1</v>
      </c>
      <c r="F26" s="2">
        <v>14400</v>
      </c>
    </row>
    <row r="27" spans="2:7" x14ac:dyDescent="0.3">
      <c r="B27" s="16" t="s">
        <v>8</v>
      </c>
      <c r="C27" s="1" t="s">
        <v>19</v>
      </c>
      <c r="D27" s="17">
        <v>44621</v>
      </c>
      <c r="E27" s="10">
        <v>1</v>
      </c>
      <c r="F27" s="2">
        <v>14400</v>
      </c>
    </row>
    <row r="28" spans="2:7" x14ac:dyDescent="0.3">
      <c r="B28" s="16" t="s">
        <v>8</v>
      </c>
      <c r="C28" s="1" t="s">
        <v>15</v>
      </c>
      <c r="D28" s="17">
        <v>44621</v>
      </c>
      <c r="E28" s="10">
        <v>1</v>
      </c>
      <c r="F28" s="2">
        <v>27900</v>
      </c>
    </row>
    <row r="29" spans="2:7" x14ac:dyDescent="0.3">
      <c r="B29" s="16" t="s">
        <v>8</v>
      </c>
      <c r="C29" s="18" t="s">
        <v>22</v>
      </c>
      <c r="D29" s="17">
        <v>44621</v>
      </c>
      <c r="E29" s="10">
        <v>1</v>
      </c>
      <c r="F29" s="2">
        <v>12800</v>
      </c>
    </row>
    <row r="30" spans="2:7" ht="17.25" thickBot="1" x14ac:dyDescent="0.35">
      <c r="B30" s="41" t="s">
        <v>8</v>
      </c>
      <c r="C30" s="73" t="s">
        <v>14</v>
      </c>
      <c r="D30" s="43">
        <v>44621</v>
      </c>
      <c r="E30" s="44">
        <v>10</v>
      </c>
      <c r="F30" s="45">
        <v>41000</v>
      </c>
    </row>
    <row r="31" spans="2:7" x14ac:dyDescent="0.3">
      <c r="B31" s="16" t="s">
        <v>8</v>
      </c>
      <c r="C31" s="1" t="s">
        <v>2</v>
      </c>
      <c r="D31" s="17">
        <v>44682</v>
      </c>
      <c r="E31" s="10">
        <v>1</v>
      </c>
      <c r="F31" s="2">
        <v>46000</v>
      </c>
    </row>
    <row r="32" spans="2:7" x14ac:dyDescent="0.3">
      <c r="B32" s="72" t="s">
        <v>8</v>
      </c>
      <c r="C32" s="1" t="s">
        <v>3</v>
      </c>
      <c r="D32" s="17">
        <v>44682</v>
      </c>
      <c r="E32" s="10">
        <v>1</v>
      </c>
      <c r="F32" s="2">
        <v>12900</v>
      </c>
    </row>
    <row r="33" spans="2:6" x14ac:dyDescent="0.3">
      <c r="B33" s="72" t="s">
        <v>8</v>
      </c>
      <c r="C33" s="1" t="s">
        <v>25</v>
      </c>
      <c r="D33" s="17">
        <v>44682</v>
      </c>
      <c r="E33" s="10">
        <v>1</v>
      </c>
      <c r="F33" s="2">
        <v>15900</v>
      </c>
    </row>
    <row r="34" spans="2:6" x14ac:dyDescent="0.3">
      <c r="B34" s="72" t="s">
        <v>8</v>
      </c>
      <c r="C34" s="1" t="s">
        <v>24</v>
      </c>
      <c r="D34" s="17">
        <v>44682</v>
      </c>
      <c r="E34" s="10">
        <v>1</v>
      </c>
      <c r="F34" s="2">
        <v>6370</v>
      </c>
    </row>
    <row r="35" spans="2:6" x14ac:dyDescent="0.3">
      <c r="B35" s="72" t="s">
        <v>8</v>
      </c>
      <c r="C35" s="1" t="s">
        <v>17</v>
      </c>
      <c r="D35" s="17">
        <v>44682</v>
      </c>
      <c r="E35" s="10">
        <v>1</v>
      </c>
      <c r="F35" s="2">
        <v>27310</v>
      </c>
    </row>
    <row r="36" spans="2:6" x14ac:dyDescent="0.3">
      <c r="B36" s="72" t="s">
        <v>8</v>
      </c>
      <c r="C36" s="1" t="s">
        <v>21</v>
      </c>
      <c r="D36" s="17">
        <v>44682</v>
      </c>
      <c r="E36" s="10">
        <v>1</v>
      </c>
      <c r="F36" s="2">
        <v>16420</v>
      </c>
    </row>
    <row r="37" spans="2:6" x14ac:dyDescent="0.3">
      <c r="B37" s="72" t="s">
        <v>8</v>
      </c>
      <c r="C37" s="1" t="s">
        <v>19</v>
      </c>
      <c r="D37" s="17">
        <v>44682</v>
      </c>
      <c r="E37" s="10">
        <v>1</v>
      </c>
      <c r="F37" s="2">
        <v>16420</v>
      </c>
    </row>
    <row r="38" spans="2:6" x14ac:dyDescent="0.3">
      <c r="B38" s="72" t="s">
        <v>8</v>
      </c>
      <c r="C38" s="1" t="s">
        <v>15</v>
      </c>
      <c r="D38" s="17">
        <v>44682</v>
      </c>
      <c r="E38" s="10">
        <v>1</v>
      </c>
      <c r="F38" s="2">
        <v>27450</v>
      </c>
    </row>
    <row r="39" spans="2:6" x14ac:dyDescent="0.3">
      <c r="B39" s="72" t="s">
        <v>8</v>
      </c>
      <c r="C39" s="1" t="s">
        <v>22</v>
      </c>
      <c r="D39" s="17">
        <v>44682</v>
      </c>
      <c r="E39" s="10">
        <v>1</v>
      </c>
      <c r="F39" s="2">
        <v>14360</v>
      </c>
    </row>
    <row r="40" spans="2:6" x14ac:dyDescent="0.3">
      <c r="B40" s="72" t="s">
        <v>8</v>
      </c>
      <c r="C40" s="1" t="s">
        <v>20</v>
      </c>
      <c r="D40" s="17">
        <v>44682</v>
      </c>
      <c r="E40" s="10">
        <v>1</v>
      </c>
      <c r="F40" s="2">
        <v>11280</v>
      </c>
    </row>
    <row r="41" spans="2:6" x14ac:dyDescent="0.3">
      <c r="B41" s="72" t="s">
        <v>8</v>
      </c>
      <c r="C41" s="1" t="s">
        <v>41</v>
      </c>
      <c r="D41" s="17">
        <v>44682</v>
      </c>
      <c r="E41" s="10">
        <v>1</v>
      </c>
      <c r="F41" s="2">
        <v>2800</v>
      </c>
    </row>
    <row r="42" spans="2:6" x14ac:dyDescent="0.3">
      <c r="B42" s="72" t="s">
        <v>8</v>
      </c>
      <c r="C42" s="1" t="s">
        <v>42</v>
      </c>
      <c r="D42" s="17">
        <v>44682</v>
      </c>
      <c r="E42" s="10">
        <v>1</v>
      </c>
      <c r="F42" s="2">
        <v>3300</v>
      </c>
    </row>
    <row r="43" spans="2:6" x14ac:dyDescent="0.3">
      <c r="B43" s="72" t="s">
        <v>8</v>
      </c>
      <c r="C43" s="1" t="s">
        <v>43</v>
      </c>
      <c r="D43" s="17">
        <v>44682</v>
      </c>
      <c r="E43" s="10">
        <v>1</v>
      </c>
      <c r="F43" s="2">
        <v>2300</v>
      </c>
    </row>
    <row r="44" spans="2:6" x14ac:dyDescent="0.3">
      <c r="B44" s="72" t="s">
        <v>8</v>
      </c>
      <c r="C44" s="1" t="s">
        <v>44</v>
      </c>
      <c r="D44" s="17">
        <v>44682</v>
      </c>
      <c r="E44" s="10">
        <v>1</v>
      </c>
      <c r="F44" s="2">
        <v>2700</v>
      </c>
    </row>
    <row r="45" spans="2:6" x14ac:dyDescent="0.3">
      <c r="B45" s="72" t="s">
        <v>8</v>
      </c>
      <c r="C45" s="1" t="s">
        <v>45</v>
      </c>
      <c r="D45" s="17">
        <v>44682</v>
      </c>
      <c r="E45" s="10">
        <v>1</v>
      </c>
      <c r="F45" s="2">
        <v>15000</v>
      </c>
    </row>
    <row r="46" spans="2:6" x14ac:dyDescent="0.3">
      <c r="B46" s="72" t="s">
        <v>8</v>
      </c>
      <c r="C46" s="1" t="s">
        <v>46</v>
      </c>
      <c r="D46" s="17">
        <v>44682</v>
      </c>
      <c r="E46" s="10">
        <v>1</v>
      </c>
      <c r="F46" s="2">
        <v>1600</v>
      </c>
    </row>
    <row r="47" spans="2:6" x14ac:dyDescent="0.3">
      <c r="B47" s="72" t="s">
        <v>8</v>
      </c>
      <c r="C47" s="1" t="s">
        <v>47</v>
      </c>
      <c r="D47" s="17">
        <v>44682</v>
      </c>
      <c r="E47" s="10">
        <v>1</v>
      </c>
      <c r="F47" s="2">
        <v>2300</v>
      </c>
    </row>
    <row r="48" spans="2:6" x14ac:dyDescent="0.3">
      <c r="B48" s="72" t="s">
        <v>8</v>
      </c>
      <c r="C48" s="1" t="s">
        <v>48</v>
      </c>
      <c r="D48" s="17">
        <v>44682</v>
      </c>
      <c r="E48" s="10">
        <v>1</v>
      </c>
      <c r="F48" s="2">
        <v>3600</v>
      </c>
    </row>
    <row r="49" spans="2:6" x14ac:dyDescent="0.3">
      <c r="B49" s="72" t="s">
        <v>8</v>
      </c>
      <c r="C49" s="1" t="s">
        <v>49</v>
      </c>
      <c r="D49" s="17">
        <v>44682</v>
      </c>
      <c r="E49" s="10">
        <v>1</v>
      </c>
      <c r="F49" s="2">
        <v>13600</v>
      </c>
    </row>
    <row r="50" spans="2:6" x14ac:dyDescent="0.3">
      <c r="B50" s="72" t="s">
        <v>8</v>
      </c>
      <c r="C50" s="1" t="s">
        <v>50</v>
      </c>
      <c r="D50" s="17">
        <v>44682</v>
      </c>
      <c r="E50" s="10">
        <v>1</v>
      </c>
      <c r="F50" s="2">
        <v>5000</v>
      </c>
    </row>
    <row r="51" spans="2:6" x14ac:dyDescent="0.3">
      <c r="B51" s="72" t="s">
        <v>8</v>
      </c>
      <c r="C51" s="1" t="s">
        <v>51</v>
      </c>
      <c r="D51" s="17">
        <v>44682</v>
      </c>
      <c r="E51" s="10">
        <v>1</v>
      </c>
      <c r="F51" s="2">
        <v>6300</v>
      </c>
    </row>
    <row r="52" spans="2:6" x14ac:dyDescent="0.3">
      <c r="B52" s="16" t="s">
        <v>8</v>
      </c>
      <c r="C52" s="1" t="s">
        <v>73</v>
      </c>
      <c r="D52" s="17">
        <v>44682</v>
      </c>
      <c r="E52" s="10">
        <v>1</v>
      </c>
      <c r="F52" s="2">
        <v>0</v>
      </c>
    </row>
    <row r="53" spans="2:6" x14ac:dyDescent="0.3">
      <c r="B53" s="16" t="s">
        <v>8</v>
      </c>
      <c r="C53" s="1" t="s">
        <v>75</v>
      </c>
      <c r="D53" s="17">
        <v>44682</v>
      </c>
      <c r="E53" s="10">
        <v>1</v>
      </c>
      <c r="F53" s="2">
        <v>0</v>
      </c>
    </row>
    <row r="54" spans="2:6" x14ac:dyDescent="0.3">
      <c r="B54" s="72" t="s">
        <v>8</v>
      </c>
      <c r="C54" s="1" t="s">
        <v>52</v>
      </c>
      <c r="D54" s="17">
        <v>44682</v>
      </c>
      <c r="E54" s="10" t="s">
        <v>68</v>
      </c>
      <c r="F54" s="2">
        <v>10400</v>
      </c>
    </row>
    <row r="55" spans="2:6" ht="17.25" thickBot="1" x14ac:dyDescent="0.35">
      <c r="B55" s="42" t="s">
        <v>8</v>
      </c>
      <c r="C55" s="73" t="s">
        <v>53</v>
      </c>
      <c r="D55" s="43">
        <v>44682</v>
      </c>
      <c r="E55" s="44">
        <v>1</v>
      </c>
      <c r="F55" s="45">
        <v>6500</v>
      </c>
    </row>
    <row r="56" spans="2:6" x14ac:dyDescent="0.3">
      <c r="B56" s="16" t="s">
        <v>8</v>
      </c>
      <c r="C56" s="1" t="s">
        <v>48</v>
      </c>
      <c r="D56" s="17">
        <v>44713</v>
      </c>
      <c r="E56" s="10">
        <v>1</v>
      </c>
      <c r="F56" s="2">
        <v>3400</v>
      </c>
    </row>
    <row r="57" spans="2:6" x14ac:dyDescent="0.3">
      <c r="B57" s="16" t="s">
        <v>8</v>
      </c>
      <c r="C57" s="1" t="s">
        <v>51</v>
      </c>
      <c r="D57" s="17">
        <v>44713</v>
      </c>
      <c r="E57" s="10">
        <v>1</v>
      </c>
      <c r="F57" s="2">
        <v>5700</v>
      </c>
    </row>
    <row r="58" spans="2:6" ht="17.25" thickBot="1" x14ac:dyDescent="0.35">
      <c r="B58" s="41" t="s">
        <v>8</v>
      </c>
      <c r="C58" s="73" t="s">
        <v>73</v>
      </c>
      <c r="D58" s="43">
        <v>44713</v>
      </c>
      <c r="E58" s="44">
        <v>1</v>
      </c>
      <c r="F58" s="45">
        <v>23000</v>
      </c>
    </row>
    <row r="59" spans="2:6" x14ac:dyDescent="0.3">
      <c r="B59" s="16" t="s">
        <v>8</v>
      </c>
      <c r="C59" s="1" t="s">
        <v>41</v>
      </c>
      <c r="D59" s="17">
        <v>44743</v>
      </c>
      <c r="E59" s="10">
        <v>1</v>
      </c>
      <c r="F59" s="2">
        <v>2400</v>
      </c>
    </row>
    <row r="60" spans="2:6" x14ac:dyDescent="0.3">
      <c r="B60" s="16" t="s">
        <v>8</v>
      </c>
      <c r="C60" s="1" t="s">
        <v>42</v>
      </c>
      <c r="D60" s="17">
        <v>44743</v>
      </c>
      <c r="E60" s="10">
        <v>1</v>
      </c>
      <c r="F60" s="2">
        <v>2900</v>
      </c>
    </row>
    <row r="61" spans="2:6" x14ac:dyDescent="0.3">
      <c r="B61" s="16" t="s">
        <v>8</v>
      </c>
      <c r="C61" s="1" t="s">
        <v>43</v>
      </c>
      <c r="D61" s="17">
        <v>44743</v>
      </c>
      <c r="E61" s="10">
        <v>1</v>
      </c>
      <c r="F61" s="2">
        <v>1900</v>
      </c>
    </row>
    <row r="62" spans="2:6" x14ac:dyDescent="0.3">
      <c r="B62" s="16" t="s">
        <v>8</v>
      </c>
      <c r="C62" s="1" t="s">
        <v>44</v>
      </c>
      <c r="D62" s="17">
        <v>44743</v>
      </c>
      <c r="E62" s="10">
        <v>1</v>
      </c>
      <c r="F62" s="2">
        <v>2300</v>
      </c>
    </row>
    <row r="63" spans="2:6" x14ac:dyDescent="0.3">
      <c r="B63" s="16" t="s">
        <v>8</v>
      </c>
      <c r="C63" s="1" t="s">
        <v>46</v>
      </c>
      <c r="D63" s="17">
        <v>44743</v>
      </c>
      <c r="E63" s="10">
        <v>1</v>
      </c>
      <c r="F63" s="2">
        <v>1300</v>
      </c>
    </row>
    <row r="64" spans="2:6" ht="14.25" customHeight="1" x14ac:dyDescent="0.3">
      <c r="B64" s="6" t="s">
        <v>8</v>
      </c>
      <c r="C64" s="85" t="s">
        <v>47</v>
      </c>
      <c r="D64" s="7">
        <v>44743</v>
      </c>
      <c r="E64" s="9">
        <v>1</v>
      </c>
      <c r="F64" s="20">
        <v>1900</v>
      </c>
    </row>
    <row r="65" spans="2:6" x14ac:dyDescent="0.3">
      <c r="B65" s="6" t="s">
        <v>8</v>
      </c>
      <c r="C65" s="85" t="s">
        <v>73</v>
      </c>
      <c r="D65" s="7">
        <v>44743</v>
      </c>
      <c r="E65" s="9">
        <v>1</v>
      </c>
      <c r="F65" s="20">
        <v>0</v>
      </c>
    </row>
    <row r="66" spans="2:6" ht="17.25" thickBot="1" x14ac:dyDescent="0.35">
      <c r="B66" s="41" t="s">
        <v>8</v>
      </c>
      <c r="C66" s="73" t="s">
        <v>75</v>
      </c>
      <c r="D66" s="43">
        <v>44743</v>
      </c>
      <c r="E66" s="44">
        <v>1</v>
      </c>
      <c r="F66" s="45">
        <v>7000</v>
      </c>
    </row>
    <row r="67" spans="2:6" x14ac:dyDescent="0.3">
      <c r="B67" s="16" t="s">
        <v>8</v>
      </c>
      <c r="C67" s="1" t="s">
        <v>51</v>
      </c>
      <c r="D67" s="17">
        <v>44774</v>
      </c>
      <c r="E67" s="10">
        <v>1</v>
      </c>
      <c r="F67" s="2">
        <v>0</v>
      </c>
    </row>
    <row r="68" spans="2:6" ht="17.25" thickBot="1" x14ac:dyDescent="0.35">
      <c r="B68" s="41" t="s">
        <v>8</v>
      </c>
      <c r="C68" s="73" t="s">
        <v>53</v>
      </c>
      <c r="D68" s="43">
        <v>44774</v>
      </c>
      <c r="E68" s="44">
        <v>1</v>
      </c>
      <c r="F68" s="45">
        <v>0</v>
      </c>
    </row>
  </sheetData>
  <phoneticPr fontId="1" type="noConversion"/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주문양식</vt:lpstr>
      <vt:lpstr>친환경품목가격이력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ADMIN</cp:lastModifiedBy>
  <cp:lastPrinted>2021-12-24T05:46:28Z</cp:lastPrinted>
  <dcterms:created xsi:type="dcterms:W3CDTF">2019-01-07T14:03:16Z</dcterms:created>
  <dcterms:modified xsi:type="dcterms:W3CDTF">2022-04-11T08:55:43Z</dcterms:modified>
</cp:coreProperties>
</file>